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alloniegov.sharepoint.com/sites/POLLEC-EquipedeCoordination/Documents partages/- Appel 2022/6_Accompagnent CPC/FAQs/Modeles-fiches-projet/"/>
    </mc:Choice>
  </mc:AlternateContent>
  <xr:revisionPtr revIDLastSave="164" documentId="8_{68CBCC0B-B727-4BE4-9F20-10FA49DD7B2F}" xr6:coauthVersionLast="47" xr6:coauthVersionMax="47" xr10:uidLastSave="{A195B171-B7E8-4028-B85D-0663043BCE7D}"/>
  <bookViews>
    <workbookView xWindow="28680" yWindow="-120" windowWidth="29040" windowHeight="15840" tabRatio="820" activeTab="1" xr2:uid="{00000000-000D-0000-FFFF-FFFF00000000}"/>
  </bookViews>
  <sheets>
    <sheet name="Intro" sheetId="1" r:id="rId1"/>
    <sheet name="A4" sheetId="13" r:id="rId2"/>
    <sheet name="Principes directeurs" sheetId="4" r:id="rId3"/>
    <sheet name="Ex. Indicateurs" sheetId="5" r:id="rId4"/>
    <sheet name="liste" sheetId="3" state="hidden" r:id="rId5"/>
    <sheet name="CII" sheetId="14" r:id="rId6"/>
    <sheet name="Général" sheetId="7" r:id="rId7"/>
    <sheet name="Eclairage mobilité douce" sheetId="8" r:id="rId8"/>
    <sheet name="Bornes vélos" sheetId="9" r:id="rId9"/>
    <sheet name="Bornes voitures" sheetId="10" r:id="rId10"/>
    <sheet name="FE" sheetId="15" r:id="rId11"/>
  </sheets>
  <definedNames>
    <definedName name="_xlnm._FilterDatabase" localSheetId="8" hidden="1">'Bornes vélos'!$E$20:$P$31</definedName>
    <definedName name="_xlnm._FilterDatabase" localSheetId="9" hidden="1">'Bornes voitures'!$E$21:$P$32</definedName>
    <definedName name="_xlnm._FilterDatabase" localSheetId="7" hidden="1">'Eclairage mobilité douce'!$E$27:$P$38</definedName>
    <definedName name="_xlnm._FilterDatabase" localSheetId="3" hidden="1">'Ex. Indicateurs'!$D$7:$F$37</definedName>
    <definedName name="_xlnm._FilterDatabase" localSheetId="6" hidden="1">Général!$A$5:$K$17</definedName>
    <definedName name="Axes_précarité">liste!$S$2:$S$7</definedName>
    <definedName name="DEPENSE">liste!$D$2:$D$3</definedName>
    <definedName name="DOMAINE">liste!$C$2:$C$35</definedName>
    <definedName name="Instruments">liste!$J$2:$J$19</definedName>
    <definedName name="MOYEN">liste!$J$1:$J$10</definedName>
    <definedName name="OUI_NON">liste!$F$2:$F$3</definedName>
    <definedName name="Parties_prenantes">liste!$P$2:$P$9</definedName>
    <definedName name="Risques_climatiques">liste!$R$2:$R$12</definedName>
    <definedName name="SECTEUR">liste!$A$2:$A$22</definedName>
    <definedName name="Source_Fin">liste!$Q$2:$Q$8</definedName>
    <definedName name="Statut_avancement">liste!$H$2:$H$6</definedName>
    <definedName name="SUBSIDE">liste!$E$2:$E$3</definedName>
    <definedName name="VECTEURS">liste!$N$1:$N$15</definedName>
    <definedName name="_xlnm.Print_Area" localSheetId="6">Général!$A$1:$L$34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3" l="1"/>
  <c r="E57" i="13"/>
  <c r="F9" i="7" l="1"/>
  <c r="G9" i="7" s="1"/>
  <c r="F10" i="7"/>
  <c r="G10" i="7" s="1"/>
  <c r="F11" i="7"/>
  <c r="G11" i="7" s="1"/>
  <c r="F12" i="7"/>
  <c r="G12" i="7" s="1"/>
  <c r="F13" i="7"/>
  <c r="G13" i="7" s="1"/>
  <c r="F14" i="7"/>
  <c r="G14" i="7" s="1"/>
  <c r="F15" i="7"/>
  <c r="G15" i="7" s="1"/>
  <c r="F16" i="7"/>
  <c r="G16" i="7" s="1"/>
  <c r="F8" i="7"/>
  <c r="G8" i="7" s="1"/>
  <c r="J8" i="7" s="1"/>
  <c r="B21" i="15"/>
  <c r="L26" i="10" l="1"/>
  <c r="L25" i="10"/>
  <c r="L24" i="10"/>
  <c r="L23" i="10"/>
  <c r="L25" i="9"/>
  <c r="L24" i="9"/>
  <c r="L23" i="9"/>
  <c r="L22" i="9"/>
  <c r="L32" i="8"/>
  <c r="L31" i="8"/>
  <c r="L30" i="8"/>
  <c r="L29" i="8"/>
  <c r="K32" i="10" l="1"/>
  <c r="M31" i="10"/>
  <c r="O31" i="10"/>
  <c r="M30" i="10"/>
  <c r="N30" i="10"/>
  <c r="M29" i="10"/>
  <c r="N29" i="10"/>
  <c r="M28" i="10"/>
  <c r="O28" i="10"/>
  <c r="M27" i="10"/>
  <c r="N27" i="10"/>
  <c r="N26" i="10"/>
  <c r="O25" i="10"/>
  <c r="O24" i="10"/>
  <c r="O23" i="10"/>
  <c r="I15" i="10"/>
  <c r="J26" i="10" s="1"/>
  <c r="K31" i="9"/>
  <c r="I31" i="9"/>
  <c r="O30" i="9"/>
  <c r="P30" i="9" s="1"/>
  <c r="N30" i="9"/>
  <c r="M30" i="9"/>
  <c r="O29" i="9"/>
  <c r="N29" i="9"/>
  <c r="P29" i="9" s="1"/>
  <c r="M29" i="9"/>
  <c r="O28" i="9"/>
  <c r="N28" i="9"/>
  <c r="M28" i="9"/>
  <c r="O27" i="9"/>
  <c r="N27" i="9"/>
  <c r="P27" i="9" s="1"/>
  <c r="M27" i="9"/>
  <c r="O26" i="9"/>
  <c r="N26" i="9"/>
  <c r="P26" i="9" s="1"/>
  <c r="M26" i="9"/>
  <c r="N25" i="9"/>
  <c r="J25" i="9"/>
  <c r="M25" i="9" s="1"/>
  <c r="M24" i="9"/>
  <c r="O24" i="9"/>
  <c r="M23" i="9"/>
  <c r="N23" i="9"/>
  <c r="M22" i="9"/>
  <c r="O22" i="9"/>
  <c r="K38" i="8"/>
  <c r="O37" i="8"/>
  <c r="N37" i="8"/>
  <c r="M37" i="8"/>
  <c r="O36" i="8"/>
  <c r="N36" i="8"/>
  <c r="M36" i="8"/>
  <c r="O35" i="8"/>
  <c r="N35" i="8"/>
  <c r="M35" i="8"/>
  <c r="O34" i="8"/>
  <c r="N34" i="8"/>
  <c r="P34" i="8" s="1"/>
  <c r="M34" i="8"/>
  <c r="O33" i="8"/>
  <c r="N33" i="8"/>
  <c r="P33" i="8" s="1"/>
  <c r="M33" i="8"/>
  <c r="M31" i="8"/>
  <c r="O31" i="8"/>
  <c r="M30" i="8"/>
  <c r="O30" i="8"/>
  <c r="M29" i="8"/>
  <c r="O29" i="8"/>
  <c r="J22" i="8"/>
  <c r="J20" i="8"/>
  <c r="J32" i="8" s="1"/>
  <c r="I20" i="8"/>
  <c r="I32" i="8" s="1"/>
  <c r="D17" i="7"/>
  <c r="C17" i="7"/>
  <c r="B17" i="7"/>
  <c r="H16" i="7"/>
  <c r="I16" i="7"/>
  <c r="H15" i="7"/>
  <c r="J15" i="7"/>
  <c r="H14" i="7"/>
  <c r="I14" i="7"/>
  <c r="H13" i="7"/>
  <c r="I13" i="7"/>
  <c r="H12" i="7"/>
  <c r="I12" i="7"/>
  <c r="H11" i="7"/>
  <c r="J11" i="7"/>
  <c r="H10" i="7"/>
  <c r="I10" i="7"/>
  <c r="H9" i="7"/>
  <c r="I9" i="7"/>
  <c r="H8" i="7"/>
  <c r="I8" i="7"/>
  <c r="P37" i="8" l="1"/>
  <c r="P35" i="8"/>
  <c r="P28" i="9"/>
  <c r="P36" i="8"/>
  <c r="H17" i="7"/>
  <c r="M31" i="9"/>
  <c r="J9" i="7"/>
  <c r="K9" i="7" s="1"/>
  <c r="O23" i="9"/>
  <c r="P23" i="9" s="1"/>
  <c r="J12" i="7"/>
  <c r="K12" i="7" s="1"/>
  <c r="J16" i="7"/>
  <c r="K16" i="7" s="1"/>
  <c r="J13" i="7"/>
  <c r="K13" i="7" s="1"/>
  <c r="K8" i="7"/>
  <c r="N29" i="8"/>
  <c r="P29" i="8" s="1"/>
  <c r="O25" i="9"/>
  <c r="P25" i="9" s="1"/>
  <c r="O26" i="10"/>
  <c r="P26" i="10" s="1"/>
  <c r="M26" i="10"/>
  <c r="J32" i="10"/>
  <c r="N28" i="10"/>
  <c r="P28" i="10" s="1"/>
  <c r="O30" i="10"/>
  <c r="P30" i="10" s="1"/>
  <c r="O27" i="10"/>
  <c r="O29" i="10"/>
  <c r="P29" i="10" s="1"/>
  <c r="N31" i="10"/>
  <c r="P31" i="10" s="1"/>
  <c r="N22" i="9"/>
  <c r="J31" i="9"/>
  <c r="N31" i="8"/>
  <c r="P31" i="8" s="1"/>
  <c r="N24" i="9"/>
  <c r="P24" i="9" s="1"/>
  <c r="O32" i="8"/>
  <c r="O38" i="8" s="1"/>
  <c r="J38" i="8"/>
  <c r="N32" i="8"/>
  <c r="I38" i="8"/>
  <c r="M32" i="8"/>
  <c r="M38" i="8" s="1"/>
  <c r="N30" i="8"/>
  <c r="P30" i="8" s="1"/>
  <c r="J10" i="7"/>
  <c r="I11" i="7"/>
  <c r="K11" i="7" s="1"/>
  <c r="J14" i="7"/>
  <c r="K14" i="7" s="1"/>
  <c r="I15" i="7"/>
  <c r="K15" i="7" s="1"/>
  <c r="O32" i="10" l="1"/>
  <c r="P27" i="10"/>
  <c r="I17" i="7"/>
  <c r="J17" i="7"/>
  <c r="O31" i="9"/>
  <c r="M23" i="10"/>
  <c r="I32" i="10"/>
  <c r="N23" i="10"/>
  <c r="M25" i="10"/>
  <c r="N25" i="10"/>
  <c r="P25" i="10" s="1"/>
  <c r="N24" i="10"/>
  <c r="P24" i="10" s="1"/>
  <c r="M24" i="10"/>
  <c r="N31" i="9"/>
  <c r="P22" i="9"/>
  <c r="P31" i="9" s="1"/>
  <c r="N38" i="8"/>
  <c r="P32" i="8"/>
  <c r="P38" i="8" s="1"/>
  <c r="K10" i="7"/>
  <c r="K17" i="7" s="1"/>
  <c r="M32" i="10" l="1"/>
  <c r="P23" i="10"/>
  <c r="P32" i="10" s="1"/>
  <c r="N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tc={C23FA047-A311-462D-AF0F-8A7C47C25911}</author>
    <author>tc={A5BBBECA-DC07-4BC9-98D5-48280FF62176}</author>
    <author>tc={CBE3D637-0EB7-4DE9-A42A-0D0320C621B4}</author>
    <author>tc={094CB810-90FD-4A57-A2B2-2A69F92C98D9}</author>
    <author>tc={F6A03FE0-6B81-4D13-9EE6-E16C2FFC259A}</author>
    <author>tc={D2E7A723-84A4-43BC-AA25-DA69EDEC4861}</author>
    <author>tc={0417F15E-A4E5-46A2-A4B8-0EA1781AF191}</author>
    <author>tc={0391A7E3-5EE7-4AB4-AE55-B2792535AE28}</author>
    <author>tc={FB0F03A0-A4F6-4DBA-9877-1D785DD4C6F9}</author>
    <author>tc={06CAB140-4CAE-46D0-A6E9-1E95737134CE}</author>
    <author>tc={71F58610-166C-40C5-A97E-4054B399010D}</author>
    <author>tc={20FDBD64-3356-4AC5-B7CF-43FC6DACD843}</author>
    <author>tc={0A09D596-50B4-469A-B0F4-5D4E2062E47D}</author>
    <author>tc={E33B7FEC-DC0A-401E-934E-6B0695445728}</author>
    <author>tc={6E0F04FA-19E3-4F62-B1D5-A070FCD65624}</author>
    <author>tc={DCF2C92F-C6F8-4722-AC3F-49496C9E8084}</author>
    <author>tc={1BF07048-AA47-480B-9586-B43A30CB7637}</author>
    <author>tc={01AEC2DA-C243-4885-B773-D18B7BAFDDC1}</author>
    <author>tc={D54F0D64-7F25-4F74-BBF8-D88F7D9E725F}</author>
    <author>tc={F4CFD2DA-193A-47EC-A509-1CB40C92D037}</author>
    <author>tc={9A286204-EA72-47EC-92B7-9C8314A98827}</author>
    <author>tc={D1C178B5-BD8C-4E50-BA5F-8D0E55AC5E0A}</author>
    <author>tc={4E1B05AC-3252-4F00-9133-B0F4DF006EF0}</author>
  </authors>
  <commentList>
    <comment ref="A5" authorId="0" shapeId="0" xr:uid="{00000000-0006-0000-01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Guide CdM p.38 https://eu-mayors.ec.europa.eu/sites/default/files/2022-10/Covenant-reporting-guidelines-EN-final.pdf</t>
      </text>
    </comment>
    <comment ref="C9" authorId="1" shapeId="0" xr:uid="{00000000-0006-0000-0100-00000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
      </text>
    </comment>
    <comment ref="E9" authorId="2" shapeId="0" xr:uid="{00000000-0006-0000-0100-00000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
Guide en Anglais CdM p.41 https://eu-mayors.ec.europa.eu/sites/default/files/2022-10/Covenant-reporting-guidelines-EN-final.pdf
Guide en Fr (p65-69): EN-Guidance-Note-FINAL-FR-rev-EAC-rev-FR.pdf (globalcovenantofmayors.org)</t>
      </text>
    </comment>
    <comment ref="A12" authorId="3" shapeId="0" xr:uid="{00000000-0006-0000-0100-000004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
      </text>
    </comment>
    <comment ref="B12" authorId="4" shapeId="0" xr:uid="{F6A03FE0-6B81-4D13-9EE6-E16C2FFC259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appel à un tiers invsetisseur pour installer des panneaux PV sur les bâtiments communaux</t>
      </text>
    </comment>
    <comment ref="B14" authorId="5" shapeId="0" xr:uid="{D2E7A723-84A4-43BC-AA25-DA69EDEC486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Alléger la facture de la commune dans un contexte d'augmentation général des coûts de l'énergie.</t>
      </text>
    </comment>
    <comment ref="A15" authorId="6" shapeId="0" xr:uid="{00000000-0006-0000-0100-000005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
      </text>
    </comment>
    <comment ref="A19" authorId="7" shapeId="0" xr:uid="{00000000-0006-0000-0100-000006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
      </text>
    </comment>
    <comment ref="A20" authorId="8" shapeId="0" xr:uid="{00000000-0006-0000-0100-000007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raisons motivant le choix du puiblic cible.
Estimation du nombre de personnes ciblées ou éventuellement % de la population de la commune.</t>
      </text>
    </comment>
    <comment ref="A21" authorId="9" shapeId="0" xr:uid="{00000000-0006-0000-0100-000008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compléter  (si pertinent) pour tous les types d'action (pas uniquement pour les actions précarité énergétique). Plusieurs choix possibles.</t>
      </text>
    </comment>
    <comment ref="A25" authorId="10" shapeId="0" xr:uid="{00000000-0006-0000-0100-000009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toutes les partenariats mis en place ds le cadre de l'action (y compris en dehors du niveau local (ex. partenaire étranger, GRD...).
Les partenaires sont les personnes qui ont un pouvoir d’influence sur le projet. Ne pas confondre les partenaires  avec les sous-traitants.</t>
      </text>
    </comment>
    <comment ref="B25" authorId="11" shapeId="0" xr:uid="{20FDBD64-3356-4AC5-B7CF-43FC6DACD84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
      </text>
    </comment>
    <comment ref="A31" authorId="12" shapeId="0" xr:uid="{00000000-0006-0000-0100-00000A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le processus envisagé ds le cadre du projet ( se réferer aux échelles de participation: information, consultation, co-production, co-gestion)</t>
      </text>
    </comment>
    <comment ref="A32" authorId="13" shapeId="0" xr:uid="{00000000-0006-0000-0100-00000B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uniquement partenaires  locaux impliqués dans le processus participatif</t>
      </text>
    </comment>
    <comment ref="A36" authorId="14" shapeId="0" xr:uid="{00000000-0006-0000-0100-00000C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Comptabiliser la charge de travail ( en homme-jour) hors CPC (si d'autres collègues communaux  travaillent sur ce projet).
Attention, remplir uniquement la celulle F36 et modifier le format de la cellule date en nombre (bug ds le fichier)</t>
      </text>
    </comment>
    <comment ref="A37" authorId="15" shapeId="0" xr:uid="{00000000-0006-0000-0100-00000D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ne pas effacer la formule (calcul automatique via le tableau plan de travail  (E57)).
Charge de travail totale du CPC relative à "cette action précisement".</t>
      </text>
    </comment>
    <comment ref="C39" authorId="16" shapeId="0" xr:uid="{00000000-0006-0000-0100-00000E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Investissement : matériel acquis par le bénéficiaire et qui concourt
(directement ou indirectement) au projet</t>
      </text>
    </comment>
    <comment ref="G48" authorId="17" shapeId="0" xr:uid="{00000000-0006-0000-0100-00000F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Terminée, en cours, reportée, non démarrée, annulée</t>
      </text>
    </comment>
    <comment ref="F55" authorId="18" shapeId="0" xr:uid="{D54F0D64-7F25-4F74-BBF8-D88F7D9E725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Tâche à poursuivre au-delà de la fiche-action, jusqu'à la rétrocession des installations à la commune</t>
      </text>
    </comment>
    <comment ref="A61" authorId="19" shapeId="0" xr:uid="{00000000-0006-0000-0100-000010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
      </text>
    </comment>
    <comment ref="G65" authorId="20" shapeId="0" xr:uid="{00000000-0006-0000-0100-00001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Rubrique à compléter au moment du suivi. Le moment du suivi, c'est le 01/01 de chaque année à partir de 2024</t>
      </text>
    </comment>
    <comment ref="A77" authorId="21" shapeId="0" xr:uid="{00000000-0006-0000-0100-00001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type d'indicateur se rapporte à des perceptions, des opinions, des attitudes ou des valeurs</t>
      </text>
    </comment>
    <comment ref="C78" authorId="22" shapeId="0" xr:uid="{00000000-0006-0000-0100-00001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ce que représente les niveaux, bon, moyen, mauvais et comment ceux-ci vont être évalués. 
Ex. le public sensibilisé a changé de comportement. Définir ce que l'on attend d'un changement de comportement minimum.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tc={6F3E5D29-98F1-4CD3-8665-5E9D33B03BE8}</author>
  </authors>
  <commentList>
    <comment ref="J12" authorId="0" shapeId="0" xr:uid="{00000000-0006-0000-0D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 temporisation observée sur la plupart des projets étudiés à ce jour est de 3 min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tc={CBD20A10-8637-4DAA-B046-8C10CBE9FC8C}</author>
  </authors>
  <commentList>
    <comment ref="I11" authorId="0" shapeId="0" xr:uid="{00000000-0006-0000-0F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Mentionner la puissance par prise s'il y en a plusieurs
Réponse :
    ATTENTION le principe est qu'une borne à une puissance maximum de par ex 22kW avec une prise = 22 kW avec 2 prises si un seul véhicule =22kW si 2 véhicules = 2X11kW donc c'est tjs une borne de 22kW avec 1 ou 2 prises.</t>
      </text>
    </comment>
  </commentList>
</comments>
</file>

<file path=xl/sharedStrings.xml><?xml version="1.0" encoding="utf-8"?>
<sst xmlns="http://schemas.openxmlformats.org/spreadsheetml/2006/main" count="601" uniqueCount="434">
  <si>
    <t>Annexe 1b : Programme de travail</t>
  </si>
  <si>
    <t xml:space="preserve">Commune de </t>
  </si>
  <si>
    <t xml:space="preserve">Cette annexe vous permet de décrire votre programme de travail 
Elle s'organise comme suit : </t>
  </si>
  <si>
    <t>A compléter</t>
  </si>
  <si>
    <t>Optionnel</t>
  </si>
  <si>
    <t>Informatif</t>
  </si>
  <si>
    <t>A1-A6</t>
  </si>
  <si>
    <t>Fiches actions à compléter
Les  Communes qui ne disposent pas d'un PAEDC (phase 1) doivent compléter 3 fiches actions (A1 à A3).
Les Commune qui disposent d'un PAEDC (phase 2) doivent compléter 6 fiches actions (A1 à A6).</t>
  </si>
  <si>
    <t>X</t>
  </si>
  <si>
    <t>Actions back-up (non obligatoire)</t>
  </si>
  <si>
    <t xml:space="preserve">L'onglet Actions  back-up n'est pas obligatoire mais il vous permet d'ajouter 5 actions au maximum. Celles-ci ont pour but de remplacer les actions de votre programme de travail qui n'auraient pas pu être réalisées. </t>
  </si>
  <si>
    <t>Principes directeurs de l'appel</t>
  </si>
  <si>
    <t>Onglet permettant de justifier le respect des principes directeurs de l'appel</t>
  </si>
  <si>
    <t>Exemples d'indicateurs</t>
  </si>
  <si>
    <t>Exemple d'indicateurs quantatitifs et qualitatifs</t>
  </si>
  <si>
    <t>CII-Général, éclairage mobilisé douce, Bornes vélos, bornes voiture, FE</t>
  </si>
  <si>
    <t xml:space="preserve">Module permettant d'estimer l'impact carbone de votre action </t>
  </si>
  <si>
    <r>
      <rPr>
        <b/>
        <u/>
        <sz val="14"/>
        <color theme="1"/>
        <rFont val="Calibri"/>
        <family val="2"/>
        <scheme val="minor"/>
      </rPr>
      <t xml:space="preserve">Indications à lire avant de compléter ce fichier.
</t>
    </r>
    <r>
      <rPr>
        <sz val="11"/>
        <color theme="1"/>
        <rFont val="Calibri"/>
        <family val="2"/>
        <scheme val="minor"/>
      </rPr>
      <t xml:space="preserve">
Le programme de travail que vous allez compléter a pour objectif de préciser les </t>
    </r>
    <r>
      <rPr>
        <b/>
        <sz val="11"/>
        <color theme="1"/>
        <rFont val="Calibri"/>
        <family val="2"/>
        <scheme val="minor"/>
      </rPr>
      <t>actions prioritaires du PAEDC</t>
    </r>
    <r>
      <rPr>
        <sz val="11"/>
        <color theme="1"/>
        <rFont val="Calibri"/>
        <family val="2"/>
        <scheme val="minor"/>
      </rPr>
      <t xml:space="preserve"> qui seront réalisées pendant la durée d'engagement du Coordinateur POLLEC Communal. Ce programme sera annexé au dossier de candidature de la commune et validé par le Conseil communal.
Les projets peuvent être de type investissement et/ou mobilisation et certains de ces projets devront porter sur les </t>
    </r>
    <r>
      <rPr>
        <b/>
        <sz val="11"/>
        <color theme="1"/>
        <rFont val="Calibri"/>
        <family val="2"/>
        <scheme val="minor"/>
      </rPr>
      <t>thématiques suivantes</t>
    </r>
    <r>
      <rPr>
        <sz val="11"/>
        <color theme="1"/>
        <rFont val="Calibri"/>
        <family val="2"/>
        <scheme val="minor"/>
      </rPr>
      <t xml:space="preserve"> : Adaptation, Aménagement du territoire, Organisation interne et Précarité énergétique. 
Pour les communes en phase 1, le programme de travail intègrera des projets portant au minimum sur 2 des thématiques citées ci-dessus. 
Pour les communes en phase 2, le programme de travail intègrera des projets portant au minimum sur 3 des thématiques citées ci-dessus. 
Au minimum 1 </t>
    </r>
    <r>
      <rPr>
        <b/>
        <sz val="11"/>
        <color theme="1"/>
        <rFont val="Calibri"/>
        <family val="2"/>
        <scheme val="minor"/>
      </rPr>
      <t>indicateur d'impact quantitatif</t>
    </r>
    <r>
      <rPr>
        <sz val="11"/>
        <color theme="1"/>
        <rFont val="Calibri"/>
        <family val="2"/>
        <scheme val="minor"/>
      </rPr>
      <t xml:space="preserve"> devra être défini pour chaque fiche action. Cet indicateur peut porter sur la réduction des émissions de carbone si cela est pertinent. 
Pour cette quantification, vous pouvez vous aider des indicateurs prédéfinis proposés dans l'onglet "exemple d'indicateur". Un module de calcul vous est également proposé pour quantifier l'impact carbone de votre action. Nous attirons votre attention sur le fait que si vous proposez un indicateur d'impact carbone, celui-ci devra pouvoir faire l'objet d'un suivi. Si au vu de la nature du projet ou de l'indisponibilité des donnés, il ne vous est pas possible de définir un impact carbone, vous devrez proposer un autre type d'indicateur quantitatif.
Au minimum 1 </t>
    </r>
    <r>
      <rPr>
        <b/>
        <sz val="11"/>
        <color theme="1"/>
        <rFont val="Calibri"/>
        <family val="2"/>
        <scheme val="minor"/>
      </rPr>
      <t xml:space="preserve">indicateur d'impact qualitatif </t>
    </r>
    <r>
      <rPr>
        <sz val="11"/>
        <color theme="1"/>
        <rFont val="Calibri"/>
        <family val="2"/>
        <scheme val="minor"/>
      </rPr>
      <t xml:space="preserve">devra être défini pour chaque action.
Veillez à ce qu'au moins un de ces indicateurs puisse être évalué au moment du suivi annuel.
Ces indicateurs permettront d'évaluer si votre programme de travail a atteint ses objectifs. Le suivi du programme de travail sera réalisé via le rapport d'activité annuel et la mise à jour de l'outil POLLEC (ou le canevas de rapportage).
</t>
    </r>
  </si>
  <si>
    <t>Atténuation</t>
  </si>
  <si>
    <t>OUI</t>
  </si>
  <si>
    <t>Adaptation</t>
  </si>
  <si>
    <t>NON</t>
  </si>
  <si>
    <t>Précarité énergétique</t>
  </si>
  <si>
    <t>Secteur</t>
  </si>
  <si>
    <t>Fiche action N° (ds le PAEDC)</t>
  </si>
  <si>
    <t>Production d'électricité</t>
  </si>
  <si>
    <t>Etat d'avancement</t>
  </si>
  <si>
    <t>En cours</t>
  </si>
  <si>
    <t>Domaine d'intervention</t>
  </si>
  <si>
    <t>Photovoltaïque</t>
  </si>
  <si>
    <t>Instrument politique</t>
  </si>
  <si>
    <t>Financement par des tiers. Partenariat public-privé</t>
  </si>
  <si>
    <t>Risque climatiques cliblés (adaptation)</t>
  </si>
  <si>
    <t>Autres</t>
  </si>
  <si>
    <t>Axe atténuation</t>
  </si>
  <si>
    <t>Équipement/Logement</t>
  </si>
  <si>
    <t>Titre de l'action</t>
  </si>
  <si>
    <t>Contexe/Justification</t>
  </si>
  <si>
    <t xml:space="preserve">Besoin/contraintes, obstacles (juridique, institutionnelle, politique, informationnelle, technique, financière, …) sur lesquels le projet veut agir </t>
  </si>
  <si>
    <t>Cohérence du projet par rapport au niveau d’exemplarité de la commune (voir  formulaire GPL  question XX) et des priorités de son PST </t>
  </si>
  <si>
    <t>Source d’inspiration pour la rédaction de la fiche (commune ayant développé un projet similaire, lien vers un article...) (non obligatoire)</t>
  </si>
  <si>
    <t>fiches bonnes pratique : https://lampspw.wallonie.be/dgo4/conventiondesmaires/assets/documents/content/bonne-pratique/101/tiers-investisseur-photovoltaique.pdf</t>
  </si>
  <si>
    <t>Brève description</t>
  </si>
  <si>
    <t>Objectif (Smart)</t>
  </si>
  <si>
    <t>Public-cible</t>
  </si>
  <si>
    <t>Propriétaires des Bâtiments communaux dans un premier temps, extension du système aux batiments teritaires, logement,…</t>
  </si>
  <si>
    <r>
      <t xml:space="preserve">Groupe(s) de population vulnérable(s) ciblé(s) 
</t>
    </r>
    <r>
      <rPr>
        <sz val="10"/>
        <color rgb="FF003366"/>
        <rFont val="Calibri"/>
        <family val="2"/>
      </rPr>
      <t>Choisir parmi les publics cibles suivants : Femmes et filles, Enfants, Jeunes, Personnes âgées, Groupes marginalisés, Personnes handicapées, Personnes atteintes de maladies chroniques, Ménages à faible revenu, Chômeurs, Personnes vivant dans des logements précaires, Migrants et personnes déplacées</t>
    </r>
  </si>
  <si>
    <t>Gouvernance</t>
  </si>
  <si>
    <t>Partenaire à l'initiative de l'action</t>
  </si>
  <si>
    <t>Commune</t>
  </si>
  <si>
    <t>Service communal responsable</t>
  </si>
  <si>
    <t>bâtiment</t>
  </si>
  <si>
    <t xml:space="preserve">Partenaires </t>
  </si>
  <si>
    <t>Type de parties prenantes impliquées</t>
  </si>
  <si>
    <t>Gouvernement et/ou agence(s) national(es)</t>
  </si>
  <si>
    <t>Rôles</t>
  </si>
  <si>
    <t>Coopérative</t>
  </si>
  <si>
    <t>Citoyens</t>
  </si>
  <si>
    <t>Tiers investisseur</t>
  </si>
  <si>
    <t>Secteur commercial et privé</t>
  </si>
  <si>
    <t>Implication locale</t>
  </si>
  <si>
    <t>Processus participatif développé</t>
  </si>
  <si>
    <t>Partenariat mis en place avec acteurs locaux (association, coopératives, écoles…)</t>
  </si>
  <si>
    <t>coopérative, citoyens, tiers investisseur</t>
  </si>
  <si>
    <t>Planning</t>
  </si>
  <si>
    <t>Date de lancement</t>
  </si>
  <si>
    <t>Échéance</t>
  </si>
  <si>
    <t>Charge de travail interne à l'Administration communale</t>
  </si>
  <si>
    <t>Charge de travail  (HJ) totale du CPC</t>
  </si>
  <si>
    <t>Budget</t>
  </si>
  <si>
    <t>Estimation du coût</t>
  </si>
  <si>
    <t>Type de dépense</t>
  </si>
  <si>
    <t>Investissement</t>
  </si>
  <si>
    <t>Economie financière annuelle</t>
  </si>
  <si>
    <t>Dépensé à ce jour</t>
  </si>
  <si>
    <t>Source de financement</t>
  </si>
  <si>
    <t>Nom du programme de subside</t>
  </si>
  <si>
    <t>Type de subside</t>
  </si>
  <si>
    <t>Autres impacts sociétaux</t>
  </si>
  <si>
    <t>liens sociaux</t>
  </si>
  <si>
    <t>Plan de travail</t>
  </si>
  <si>
    <t>N°</t>
  </si>
  <si>
    <t>Tâche/ étape</t>
  </si>
  <si>
    <t>Estimation charge jour-homme du CPC</t>
  </si>
  <si>
    <t>Etat d'avancement
(suivi uniquement)</t>
  </si>
  <si>
    <t>Total</t>
  </si>
  <si>
    <t>Indicateurs</t>
  </si>
  <si>
    <t xml:space="preserve">Les indicateurs d’impacts servent à déterminer si l’activité a ou non atteint l’objectif visé ou produit les résultats voulus.
Valeur Cible : Valeur fixée pour atteindre l’objectif
Echéance : Date à laquelle la valeur cible serra atteinte (ne correspond pas forcément à la fin du projet, cela dépend de l'indicateur choisi).
Méthode de collecte de l'information : Manière dont l’information sur la valeur cible sera collectée
Valeur atteinte au moment du suivi : indiquer la valeur atteinte lors du suivi annuel (en janvier via le rapportage)
  </t>
  </si>
  <si>
    <t xml:space="preserve">INDICATEUR D'IMPACT QUANTITATIF </t>
  </si>
  <si>
    <t>Indicateur</t>
  </si>
  <si>
    <t>Unité</t>
  </si>
  <si>
    <t xml:space="preserve">Valeur cible </t>
  </si>
  <si>
    <t>Méthode de collecte</t>
  </si>
  <si>
    <t>Valeur atteinte au moment du suivi</t>
  </si>
  <si>
    <t>nombre kWc installé</t>
  </si>
  <si>
    <t>kWc</t>
  </si>
  <si>
    <t>factures</t>
  </si>
  <si>
    <t>nombre de bâtiment</t>
  </si>
  <si>
    <t>liste conseil communal</t>
  </si>
  <si>
    <t>cout des installations</t>
  </si>
  <si>
    <t>€</t>
  </si>
  <si>
    <t>kWh</t>
  </si>
  <si>
    <t xml:space="preserve">comptabilité énergétique </t>
  </si>
  <si>
    <t>% prod/consommation</t>
  </si>
  <si>
    <t>%</t>
  </si>
  <si>
    <t xml:space="preserve">INDICATEUR D'IMPACT QUALITATIF </t>
  </si>
  <si>
    <t>Critère évaluation de l'indicateur</t>
  </si>
  <si>
    <t>Bon</t>
  </si>
  <si>
    <t xml:space="preserve">Moyen </t>
  </si>
  <si>
    <t>Mauvais</t>
  </si>
  <si>
    <t>Evaluation de l'état de l'indicateur au moment du suivi</t>
  </si>
  <si>
    <t>Respect des principes directeurs de l'appel</t>
  </si>
  <si>
    <t>Précisez comment votre programme de travail répond aux principes directeurs de l'appel POLLEC 22 :</t>
  </si>
  <si>
    <t xml:space="preserve">Justification </t>
  </si>
  <si>
    <t>N° Action(s) concernée(s)</t>
  </si>
  <si>
    <r>
      <t>Le portage politique du projet</t>
    </r>
    <r>
      <rPr>
        <b/>
        <i/>
        <sz val="11"/>
        <color rgb="FF000000"/>
        <rFont val="Calibri"/>
        <family val="2"/>
        <scheme val="minor"/>
      </rPr>
      <t>  </t>
    </r>
  </si>
  <si>
    <t xml:space="preserve">La transversalité de la gouvernance  </t>
  </si>
  <si>
    <t>Inclusion et lutte contre les inégalités </t>
  </si>
  <si>
    <t>Participation citoyenne </t>
  </si>
  <si>
    <t>Partenariat locaux</t>
  </si>
  <si>
    <t>Développement économique soutenable</t>
  </si>
  <si>
    <t>Autonomisation et pérennisation </t>
  </si>
  <si>
    <t>Exemplarité </t>
  </si>
  <si>
    <t>Sommaire : Exemples d'indicateurs</t>
  </si>
  <si>
    <t>Indicateur quantitatif d'impact carbone</t>
  </si>
  <si>
    <t xml:space="preserve">Indicateur quantitatif </t>
  </si>
  <si>
    <t>Indicateur qualitatif</t>
  </si>
  <si>
    <t xml:space="preserve">Indicateurs </t>
  </si>
  <si>
    <t>Vecteur</t>
  </si>
  <si>
    <t xml:space="preserve">Economie  ou production d'énergie GWh </t>
  </si>
  <si>
    <t>Facteur d'émissions (téqCO2/MWh)</t>
  </si>
  <si>
    <t>Réduction des émissions (tCO2 éq)</t>
  </si>
  <si>
    <t xml:space="preserve">Nombre </t>
  </si>
  <si>
    <t>x Toiture isolée</t>
  </si>
  <si>
    <t>Gasoil, GPL, Butane, Gaz naturel</t>
  </si>
  <si>
    <t>x Logement avec murs isolés</t>
  </si>
  <si>
    <t>x Remplacement de châssis de fenêtres</t>
  </si>
  <si>
    <t>x Logement avec sol isolé</t>
  </si>
  <si>
    <t>x Logement rénové vers le standard "Basse énergie"</t>
  </si>
  <si>
    <t>10% d'économie de chauffage dans x logements (gestes au quotidien)</t>
  </si>
  <si>
    <t>Remplacement de x chaudière gaz naturel par des chaudières à condensation</t>
  </si>
  <si>
    <t>Gaz naturel</t>
  </si>
  <si>
    <t>Installation de PAC dans x logement bien isolé</t>
  </si>
  <si>
    <t>x réseau de chaleur  bois énergie (50 à 100 logements)</t>
  </si>
  <si>
    <t>Gasoil, Gaz naturel</t>
  </si>
  <si>
    <t>Insatallation d'une chaudière ou poêle biomasse dans x logements</t>
  </si>
  <si>
    <t>10% d'économie électrique dans x logements (gestes au quotidien)</t>
  </si>
  <si>
    <t>Electricité</t>
  </si>
  <si>
    <t>x lampes led 9 W en remplacement d'ampoules 60 W (2h/jour)</t>
  </si>
  <si>
    <t>Remplacement de x lave-linge classe B par des classe A++</t>
  </si>
  <si>
    <t>Remplacement de x sèche-linge classe B par des classe A++</t>
  </si>
  <si>
    <t>Remplacement de x réfrigérateurs classe B par des classe A++</t>
  </si>
  <si>
    <t>x nouveaux covoitureurs</t>
  </si>
  <si>
    <t>Gasoil, essence, GPL</t>
  </si>
  <si>
    <t>x nouveaux cyclistes au quotidien</t>
  </si>
  <si>
    <t>x nouveaux télétravailleurs</t>
  </si>
  <si>
    <t>x nouveaux utilisateurs de transports en commun</t>
  </si>
  <si>
    <t>x personnes adoptant une écoconduite (6% d'économie)</t>
  </si>
  <si>
    <t>x voiture remplacées par des voitures électriques</t>
  </si>
  <si>
    <t>x voitures remplacées par des voitures au GNC</t>
  </si>
  <si>
    <t>Nouvelles unités de biométhanisation pour une puissance électrique totale de x kW</t>
  </si>
  <si>
    <t>Installation de nouvelles éoliennes pour une puissance totale de x MW</t>
  </si>
  <si>
    <t>x installations solaires photovoltaïques de 3 kWc</t>
  </si>
  <si>
    <t>x installations solaires photovoltaïques de 5 kWc</t>
  </si>
  <si>
    <t>Nouvelles installations solaires photovoltaïques pour une puissance totale de x kWc</t>
  </si>
  <si>
    <t>Nouvelles installations solaires thermiques pour une surface totale de x m²</t>
  </si>
  <si>
    <t>Tous</t>
  </si>
  <si>
    <t>Installation géothermique + PAC pour x bâtiments tertiaires</t>
  </si>
  <si>
    <t>Nouvelles centrales hydroélectriques pour une puissance totale de x kW</t>
  </si>
  <si>
    <t xml:space="preserve">Indicateurs quantitatifs </t>
  </si>
  <si>
    <t>Évolution du parc automobile électrique et hybride (nb de véhicule)</t>
  </si>
  <si>
    <t>Nombre de projets  par an sur lesquels le CPC a remis un avis argumenté</t>
  </si>
  <si>
    <t>Nombre de personnes formées</t>
  </si>
  <si>
    <t>Superficie de zones humides restaurées/conservées</t>
  </si>
  <si>
    <t>Indicateurs qualitatifs</t>
  </si>
  <si>
    <t>Exemples d'indicateurs qualitatifs issus de la brochure : 
http://helio-international.org/wp-content/uploads/2017/03/ManualFinal.pdf</t>
  </si>
  <si>
    <t xml:space="preserve">Très bon </t>
  </si>
  <si>
    <t xml:space="preserve"> Mauvais </t>
  </si>
  <si>
    <t>Très mauvais/nul</t>
  </si>
  <si>
    <t xml:space="preserve">Qualité du service électrique </t>
  </si>
  <si>
    <t>coupures de courant très rares, période annuelle d’interruption  faible, défaillances mineures.</t>
  </si>
  <si>
    <t>quelques interruptions programmées et annoncées, période annuelle d’interruption faible, défaillances mineures.</t>
  </si>
  <si>
    <t>interruptions de courant quotidiennes, période annuelle d’interruption importante, délestages et défaillances fréquentes.</t>
  </si>
  <si>
    <t>fréquentes coupures de courant, nombre d’heures annuel d’interruption très élevé, défaillances majeures</t>
  </si>
  <si>
    <t>Consultation informée : Tenue d’audiences publiques et de concertation lors de l’élaboration des politiques et des procédures d’études d’impacts des projets énergétiques</t>
  </si>
  <si>
    <t>concertation informée préalable avec monitorat et suivi</t>
  </si>
  <si>
    <t>consultation à toutes les étapes</t>
  </si>
  <si>
    <t>consultation partielle ou factice</t>
  </si>
  <si>
    <t>pas de consultation réalisée, non-application des directives</t>
  </si>
  <si>
    <t>Degré de prise en compte des risques climatiques, actuels et
futurs, dans les plans  d'aménagement du territoire (SSC, GLU…)</t>
  </si>
  <si>
    <t>Des directives spécifiques ont été intégrés dans les plans d'aménagement du territoire et sont prises en compte dans les décisions motivées de la commune ( ex. permis; plan...)</t>
  </si>
  <si>
    <t>Des directives spécifiques ont été intégrées dans les plans d'aménagement du territoire mais elles sont incomplètes et/ou ne font pas prise en compte dans les décisions motivées proposées par la commune.</t>
  </si>
  <si>
    <t xml:space="preserve">Aucune directive spécifique n'a été intégrée dans les plans d'aménagement du territoire </t>
  </si>
  <si>
    <t>OUI_NON</t>
  </si>
  <si>
    <t>Autres combustibles fossiles</t>
  </si>
  <si>
    <t>Parties prenantes impliquées</t>
  </si>
  <si>
    <t>Risque(s) climatique(s) ciblé(s)</t>
  </si>
  <si>
    <t>Axes (précarité énergétique)</t>
  </si>
  <si>
    <t>Administration communale</t>
  </si>
  <si>
    <t>Enveloppe bâtiment</t>
  </si>
  <si>
    <t>National/Régional</t>
  </si>
  <si>
    <t>Terminée</t>
  </si>
  <si>
    <t>Accords volontairement avec les parties prenantes</t>
  </si>
  <si>
    <t>Biocarburants</t>
  </si>
  <si>
    <t>Ressources propres de l'autorité locale</t>
  </si>
  <si>
    <t>Chaleur extrême</t>
  </si>
  <si>
    <t>Climat</t>
  </si>
  <si>
    <t>Autres non-énergétiques</t>
  </si>
  <si>
    <t>Energie renouvelable pour le chauffage et l'eau chaude sanitaire</t>
  </si>
  <si>
    <t>Non-investissement</t>
  </si>
  <si>
    <t>Européen</t>
  </si>
  <si>
    <t>Aides et subventions</t>
  </si>
  <si>
    <t>Biogaz</t>
  </si>
  <si>
    <t>Gouvernement et/ou agence(s) infranational(es)</t>
  </si>
  <si>
    <t>Fonds et programmes régionaux</t>
  </si>
  <si>
    <t>Froid extrême</t>
  </si>
  <si>
    <t>Aspects sociaux économiques</t>
  </si>
  <si>
    <t>Cogénération</t>
  </si>
  <si>
    <t>Efficacité énergétique dans le chauffage et l'eau chaude sanitaire</t>
  </si>
  <si>
    <t>Reportée</t>
  </si>
  <si>
    <t>Billetterie et tarification intégrées</t>
  </si>
  <si>
    <t>Bois</t>
  </si>
  <si>
    <t>Fonds et programmes nationaux</t>
  </si>
  <si>
    <t>Forte(s) précipitation(s)</t>
  </si>
  <si>
    <t>Déchets</t>
  </si>
  <si>
    <t>Efficacité énergétique des systèmes d'éclairage</t>
  </si>
  <si>
    <t>Non démarrée</t>
  </si>
  <si>
    <t>Certification / Labélisation énergétique</t>
  </si>
  <si>
    <t>Bois copeaux</t>
  </si>
  <si>
    <t>Syndicats</t>
  </si>
  <si>
    <t>Fonds et programmes de l'UE</t>
  </si>
  <si>
    <t>Inondations et élévation du niveau de la mer</t>
  </si>
  <si>
    <t>Mobilité</t>
  </si>
  <si>
    <t>Éclairage public</t>
  </si>
  <si>
    <t>Efficacité énergétique des équipements électriques</t>
  </si>
  <si>
    <t>Annulée</t>
  </si>
  <si>
    <t>Bois pellets</t>
  </si>
  <si>
    <t>Espace académique</t>
  </si>
  <si>
    <t>Partenariats public-privé</t>
  </si>
  <si>
    <t>Sécheresse et pénurie d’eau</t>
  </si>
  <si>
    <t>Cadre politique et réglementaire</t>
  </si>
  <si>
    <t>Industrie non-ETS</t>
  </si>
  <si>
    <t>Action intégrée (tout ci-dessus)</t>
  </si>
  <si>
    <t>Gestion de l'énergie</t>
  </si>
  <si>
    <t>Charbon</t>
  </si>
  <si>
    <t>Enseignement</t>
  </si>
  <si>
    <t>Partenariats privés</t>
  </si>
  <si>
    <t>Tempêtes</t>
  </si>
  <si>
    <t>Participation / sensibilisation</t>
  </si>
  <si>
    <t>Production de chaleur</t>
  </si>
  <si>
    <t>Technologies de l'Information et de la Communication</t>
  </si>
  <si>
    <t>Marchés publics</t>
  </si>
  <si>
    <t>Diesel, Mazout</t>
  </si>
  <si>
    <t>NGOs &amp; civil society</t>
  </si>
  <si>
    <t>Mouvement de masse</t>
  </si>
  <si>
    <t>Changements de comportements</t>
  </si>
  <si>
    <t>Incendies</t>
  </si>
  <si>
    <t>Résidentiel</t>
  </si>
  <si>
    <t>Production renouvelable dans l'industrie</t>
  </si>
  <si>
    <t>Non applicable</t>
  </si>
  <si>
    <t>Essence</t>
  </si>
  <si>
    <t>Changement chimique</t>
  </si>
  <si>
    <t>Tertiaire</t>
  </si>
  <si>
    <t>Efficacité énergétique de procédés industriels</t>
  </si>
  <si>
    <t>Normes de construction</t>
  </si>
  <si>
    <t>Fuel lourd</t>
  </si>
  <si>
    <t>Risques biologiques</t>
  </si>
  <si>
    <t>Transports</t>
  </si>
  <si>
    <t>Efficacité énergétique des bâtiments</t>
  </si>
  <si>
    <t>Normes de performances énergétiques</t>
  </si>
  <si>
    <t>Gaz naturel (kWh PCS)</t>
  </si>
  <si>
    <t>Agriculture et sylviculture</t>
  </si>
  <si>
    <t>Autres industries</t>
  </si>
  <si>
    <t>Obligations de services publics pour les fournisseurs d'énergie</t>
  </si>
  <si>
    <t>Kérosène</t>
  </si>
  <si>
    <t>Aménagement du territoire</t>
  </si>
  <si>
    <t>Véhicules plus efficients/propres</t>
  </si>
  <si>
    <t>Réglementation en matière de planification de la mobilité</t>
  </si>
  <si>
    <t>Lignite</t>
  </si>
  <si>
    <t>Eau</t>
  </si>
  <si>
    <t>Véhicules électriques (incl. Infrastructures)</t>
  </si>
  <si>
    <t>Règlementation sur l'aménagement du territoire</t>
  </si>
  <si>
    <t>Propane, butane, LPG</t>
  </si>
  <si>
    <t>Éducation</t>
  </si>
  <si>
    <t>Transfert modal vers les transports publics</t>
  </si>
  <si>
    <t>Sensibilisation/formation</t>
  </si>
  <si>
    <t>Environnement et biodiversité</t>
  </si>
  <si>
    <t>Transfert modal vers la marche et le cyclisme</t>
  </si>
  <si>
    <t>Tarification routière</t>
  </si>
  <si>
    <t>Protection civile et services d'urgence</t>
  </si>
  <si>
    <t>Covoiturage/partage de voiture</t>
  </si>
  <si>
    <t>Taxe sur l'énergie / le carbone</t>
  </si>
  <si>
    <t>Santé</t>
  </si>
  <si>
    <t>Amélioration de la logistique et des transports urbains de fret</t>
  </si>
  <si>
    <t xml:space="preserve">Technologies de l'information et des communications </t>
  </si>
  <si>
    <t>Optimisation du réseau routier</t>
  </si>
  <si>
    <t>Tourisme</t>
  </si>
  <si>
    <t>Aménagement à usage mixte et limitation de l'étalement</t>
  </si>
  <si>
    <t>Traitement des eaux usées</t>
  </si>
  <si>
    <t>Eco-conduite</t>
  </si>
  <si>
    <t>Hydroénergie</t>
  </si>
  <si>
    <t>Eolien</t>
  </si>
  <si>
    <t>Centrales électriques à biomasse</t>
  </si>
  <si>
    <t>Centrales de production de chauffage/refroidissement urbain</t>
  </si>
  <si>
    <t xml:space="preserve">Cogénération </t>
  </si>
  <si>
    <t>Réseaux intelligents</t>
  </si>
  <si>
    <t>Réseau de chauffage/refroidissement urbain</t>
  </si>
  <si>
    <t xml:space="preserve">Réhabilitation urbaine </t>
  </si>
  <si>
    <t>Gestion des déchets et eaux usées</t>
  </si>
  <si>
    <t>Plantation d'arbres dans les zones urbaines</t>
  </si>
  <si>
    <t>Actions liées à l'agriculture et la sylviculture</t>
  </si>
  <si>
    <t>Autre</t>
  </si>
  <si>
    <t xml:space="preserve">  Calcul de l'impact carbone</t>
  </si>
  <si>
    <t>Cette annexe vous permet d'estimer l'impact carbone de l'action que vous voulez mener</t>
  </si>
  <si>
    <t xml:space="preserve">Elle s'organise comme suit: </t>
  </si>
  <si>
    <t xml:space="preserve">Général </t>
  </si>
  <si>
    <t>Méthode de calcul générale, à utiliser pour des projets classiques</t>
  </si>
  <si>
    <t>Elairage mobilité douce</t>
  </si>
  <si>
    <t>Méthode de calcul adaptée à la thématique 2 : Eclairage intelligent pour la mobilité douce et voirie piétonne. Utilisez cette feuille plutôt que la méthode générale si vous proposez une action dans cette thématique.</t>
  </si>
  <si>
    <t>Bornes vélos</t>
  </si>
  <si>
    <t>Méthode de calcul adaptée à la thématique 16 : Infrastructure de rechargement pour vélo électrique sur le domaine privé de la commune. Utilisez cette feuille plutôt que la méthode générale si vous proposez une action dans cette thématique.</t>
  </si>
  <si>
    <t>Bornes voitures</t>
  </si>
  <si>
    <t>Méthode de calcul adaptée à la thématique 17 : Infrastructure de rechargement semi-rapide (22kW) et rapide (50kW et plus) pour véhicule électrique sur le domaine privé de la commune. Utilisez cette feuille plutôt que la méthode générale si vous proposez une action dans cette thématique.</t>
  </si>
  <si>
    <t>Hypothèses</t>
  </si>
  <si>
    <t>Cette feuille reprend les facteurs d'émission publiés par l'AWAC. Ils sont utilisés dans les différentes méthodes de calcul. Veuillez les utiliser également si vous proposez une méthode personnelle.</t>
  </si>
  <si>
    <t>Code couleur:</t>
  </si>
  <si>
    <t>Choisir dans la liste déroulante</t>
  </si>
  <si>
    <t>Completer la cellule</t>
  </si>
  <si>
    <t>Calcul automatique, ne pas modifier</t>
  </si>
  <si>
    <t xml:space="preserve">
Calculateur - Impact carbone du projet</t>
  </si>
  <si>
    <t>Calculateur</t>
  </si>
  <si>
    <r>
      <t>Consommation finale d'énergie</t>
    </r>
    <r>
      <rPr>
        <sz val="10"/>
        <color rgb="FF575757"/>
        <rFont val="Source Sans Pro"/>
        <family val="2"/>
      </rPr>
      <t>(MWh/an</t>
    </r>
    <r>
      <rPr>
        <b/>
        <sz val="10"/>
        <color rgb="FF575757"/>
        <rFont val="Source Sans Pro"/>
        <family val="2"/>
      </rPr>
      <t>)</t>
    </r>
  </si>
  <si>
    <r>
      <t>Production énergie renouvelable (</t>
    </r>
    <r>
      <rPr>
        <sz val="10"/>
        <color rgb="FF575757"/>
        <rFont val="Source Sans Pro"/>
        <family val="2"/>
      </rPr>
      <t>GWh/an</t>
    </r>
    <r>
      <rPr>
        <b/>
        <sz val="10"/>
        <color rgb="FF575757"/>
        <rFont val="Source Sans Pro"/>
        <family val="2"/>
      </rPr>
      <t>)</t>
    </r>
  </si>
  <si>
    <r>
      <t>Source d'énergie alternative</t>
    </r>
    <r>
      <rPr>
        <sz val="10"/>
        <color rgb="FF575757"/>
        <rFont val="Source Sans Pro"/>
        <family val="2"/>
      </rPr>
      <t xml:space="preserve">
</t>
    </r>
    <r>
      <rPr>
        <sz val="9"/>
        <color rgb="FF575757"/>
        <rFont val="Source Sans Pro"/>
        <family val="2"/>
      </rPr>
      <t>A remplir uniquement en cas de changement de vecteur énergétique</t>
    </r>
  </si>
  <si>
    <r>
      <t xml:space="preserve">Facteurs d'émissions </t>
    </r>
    <r>
      <rPr>
        <sz val="10"/>
        <color rgb="FF575757"/>
        <rFont val="Source Sans Pro"/>
        <family val="2"/>
      </rPr>
      <t>(tCO2e/MWh)</t>
    </r>
  </si>
  <si>
    <r>
      <t>Economie d'énergie (M</t>
    </r>
    <r>
      <rPr>
        <sz val="10"/>
        <color theme="0"/>
        <rFont val="Source Sans Pro"/>
        <family val="2"/>
      </rPr>
      <t>Wh/an</t>
    </r>
    <r>
      <rPr>
        <b/>
        <sz val="10"/>
        <color theme="0"/>
        <rFont val="Source Sans Pro"/>
        <family val="2"/>
      </rPr>
      <t>)</t>
    </r>
  </si>
  <si>
    <t>Emissions de CO2 (tCO2eq/an)</t>
  </si>
  <si>
    <t>vecteur énergétique</t>
  </si>
  <si>
    <t>Avant</t>
  </si>
  <si>
    <t>Après</t>
  </si>
  <si>
    <t>Nouveau vecteur énergétique</t>
  </si>
  <si>
    <t>avant</t>
  </si>
  <si>
    <t>après</t>
  </si>
  <si>
    <t>réductions</t>
  </si>
  <si>
    <t>TOTAL</t>
  </si>
  <si>
    <t>Note: ce calculateur est inspiré du calculation log de l'appel EUCF.</t>
  </si>
  <si>
    <r>
      <t xml:space="preserve">Description des hypothèses menant à la consomation finale d'énergie renseignée :
</t>
    </r>
    <r>
      <rPr>
        <sz val="11"/>
        <color theme="1"/>
        <rFont val="Calibri"/>
        <family val="2"/>
        <scheme val="minor"/>
      </rPr>
      <t>….</t>
    </r>
  </si>
  <si>
    <t xml:space="preserve">
Calculateur - Impact carbone de l'installation d'éclairage intelligent pour mobilité douce</t>
  </si>
  <si>
    <t>Formulaire</t>
  </si>
  <si>
    <t xml:space="preserve">Avant </t>
  </si>
  <si>
    <t>Nom du projet</t>
  </si>
  <si>
    <t>Nombre de points lumineux du tronçon éclairé</t>
  </si>
  <si>
    <t>Puissance par point lumineux (W)</t>
  </si>
  <si>
    <t>Durée d'éclairage par utilisateur (min)</t>
  </si>
  <si>
    <t>Nombre d'utilisateurs journaliers du tronçon éclairé</t>
  </si>
  <si>
    <t>Nombre de jours annuels d'utilisation du tronçon éclairé</t>
  </si>
  <si>
    <t>Distance moyenne parcourue par les utilisateurs (km)</t>
  </si>
  <si>
    <t>Consommation annuelle de l'éclairage (kWh/an)</t>
  </si>
  <si>
    <t>Economie d'énergie réalisée en évitant l'utilisation de la voiture (kWh/an)</t>
  </si>
  <si>
    <t>Résultats</t>
  </si>
  <si>
    <t xml:space="preserve">Secteurs du PAEDC </t>
  </si>
  <si>
    <t>Type de projet</t>
  </si>
  <si>
    <t>Brève description de la mesure</t>
  </si>
  <si>
    <r>
      <t xml:space="preserve">Consommation finale d'énergie </t>
    </r>
    <r>
      <rPr>
        <sz val="10"/>
        <color theme="1" tint="4.9989318521683403E-2"/>
        <rFont val="Source Sans Pro"/>
        <family val="2"/>
      </rPr>
      <t>(MWh/an</t>
    </r>
    <r>
      <rPr>
        <b/>
        <sz val="10"/>
        <color theme="1" tint="4.9989318521683403E-2"/>
        <rFont val="Source Sans Pro"/>
        <family val="2"/>
      </rPr>
      <t>)</t>
    </r>
  </si>
  <si>
    <r>
      <t>Production énergie renouvelable (</t>
    </r>
    <r>
      <rPr>
        <sz val="10"/>
        <color theme="1" tint="4.9989318521683403E-2"/>
        <rFont val="Source Sans Pro"/>
        <family val="2"/>
      </rPr>
      <t>GWh/an</t>
    </r>
    <r>
      <rPr>
        <b/>
        <sz val="10"/>
        <color theme="1" tint="4.9989318521683403E-2"/>
        <rFont val="Source Sans Pro"/>
        <family val="2"/>
      </rPr>
      <t>)</t>
    </r>
  </si>
  <si>
    <r>
      <t xml:space="preserve">Facteurs d'émissions </t>
    </r>
    <r>
      <rPr>
        <sz val="10"/>
        <color theme="1" tint="4.9989318521683403E-2"/>
        <rFont val="Source Sans Pro"/>
        <family val="2"/>
      </rPr>
      <t>(tCO2e/MWh)</t>
    </r>
  </si>
  <si>
    <t>Transport</t>
  </si>
  <si>
    <t>Infrastructures de recharge pour vélo électrique</t>
  </si>
  <si>
    <t>Méthodologie</t>
  </si>
  <si>
    <t>Cas 1 - Eclairage d'un cheminement actuellement non éclairé</t>
  </si>
  <si>
    <r>
      <t>Dans ce cas, l'économie d'énergie considérée est celle obtenue grâce au transfert modal dont nous déduisons la consommation d'énergie de l'éclairage. 
Pour estimer l'économie d'énergie obtenue grâce au transfert modal, nous prenons pour hypothèse que l’éclairage du cheminement est le facteur principal qui aura convaincu les usagers d’adopter un mode de déplacement doux. D'après les chiffres récemment publiés au niveau national</t>
    </r>
    <r>
      <rPr>
        <sz val="10"/>
        <color theme="8" tint="-0.249977111117893"/>
        <rFont val="Arial"/>
        <family val="2"/>
      </rPr>
      <t>*</t>
    </r>
    <r>
      <rPr>
        <sz val="10"/>
        <color theme="1" tint="0.14999847407452621"/>
        <rFont val="Arial"/>
        <family val="2"/>
      </rPr>
      <t>, on peut considérer que le parc de voitures dont l'utilisation sera évitée est consituté à 50% de voitures à essence et 50% de voitures diesel. En prenant en compte le fait que la part des biocarburants dans les combustibles traditionnels est actuellement de 6%, la consommation des voitures dont l'utlisation sera évitée peut être répartie par vecteur de la manière suivante :</t>
    </r>
  </si>
  <si>
    <t>Part</t>
  </si>
  <si>
    <t>Diesel</t>
  </si>
  <si>
    <t xml:space="preserve">On considère alors une consommation moyenne de 60 kWh/100 km pour une voiture thermique : 60 kWh/100 km. 	
Pour estimer la consommation	 de l’éclairage après travaux, on multiplie la puissance qui sera installée par le nombre d'usagers journaliers et le temps d’éclairage par usager. </t>
  </si>
  <si>
    <t>Cas 2 - Modification de l'éclairage d'un cheminement déjà éclairé</t>
  </si>
  <si>
    <t>Dans ce cas, l'économie d'énergie considérée est celle obtenue grâce à la diminution de la durée d'utiliation de l'éclairage ainsi qu'à la modification de la puissance totale de ce dernier sur tout le cheminement. Pour estimer la consommation de l'éclairage avant travaux, on considère un temps de fonctionnement de 4.000 heures par an. Pour estimer la consommation	 de l’éclairage après travaux, on multiplie la puissance qui sera installée par le nombre d'usagers journaliers et le temps d’éclairage par usager.</t>
  </si>
  <si>
    <t xml:space="preserve">
Calculateur - Impact carbone de l'installation de bornes de recharge pour vélo électrique</t>
  </si>
  <si>
    <t>Nombre de bornes</t>
  </si>
  <si>
    <t>Nombre de prises par borne</t>
  </si>
  <si>
    <t>Taux d'utlisation visé</t>
  </si>
  <si>
    <t>Consommation annuelle des bornes (kWh)</t>
  </si>
  <si>
    <t>Distance parcourue grâce aux recharges (km)</t>
  </si>
  <si>
    <t xml:space="preserve">
Calculateur - Impact carbone de l'installation de bornes de recharge pour voiture électrique</t>
  </si>
  <si>
    <t xml:space="preserve">
</t>
  </si>
  <si>
    <t>Puissance par borne (kW)</t>
  </si>
  <si>
    <t>Taux d'utlisation visé (%)</t>
  </si>
  <si>
    <t>Hypothèses et méthodologie</t>
  </si>
  <si>
    <t xml:space="preserve">Les tableaux ci-desous reprennent les valeurs utilisées dans l'outil. </t>
  </si>
  <si>
    <t>Facteurs d'émissions</t>
  </si>
  <si>
    <t xml:space="preserve">Facteur d'émission CO2 (t/MWh) </t>
  </si>
  <si>
    <t>Pouvoir calorifique</t>
  </si>
  <si>
    <t>PCI (kWh/x)</t>
  </si>
  <si>
    <t>/litre</t>
  </si>
  <si>
    <t>litre</t>
  </si>
  <si>
    <t>/kWh</t>
  </si>
  <si>
    <t>/kWh PCS</t>
  </si>
  <si>
    <t>Gaz naturel (m³)</t>
  </si>
  <si>
    <t>/m³</t>
  </si>
  <si>
    <t>/tonne</t>
  </si>
  <si>
    <t>Facteur national d'émissions de l'électricité (tCO2éq/MWh)</t>
  </si>
  <si>
    <t>financement</t>
  </si>
  <si>
    <t>Plusieurs propriétaires ont démandé des informations complémentaires à la commune en vue d'implémenter un projet similaire sur leur bâtiment à l'issue de la séance d'info</t>
  </si>
  <si>
    <t>facilitateur Tertiaire/ER</t>
  </si>
  <si>
    <t>Le potentiel de réplication du projet mené par la commune auprès des propriétaires de bâtiments tertiaires</t>
  </si>
  <si>
    <t>Aucun propriétaire ne s'est montré intéréssé par la réplication de projet à l'issue de la séance d'info ou taux de participation très faible à la séance d'info</t>
  </si>
  <si>
    <t>batiment</t>
  </si>
  <si>
    <t>Tiers investisseurs /photovoltaïque pour les bâtiments communaux</t>
  </si>
  <si>
    <t>Information</t>
  </si>
  <si>
    <t>Les coûts de l'énergie "s'envolent", les moyens financiers des propriétaires se réduisent, les engagements EU et nationaux invitent à contribuer aux réductions d'émissions de CO2. il est donc nécessaire pour la commmune de trouver des moyens d'alléger sa facture dans un contexte d'augmentation général des coûts de l'énergie.</t>
  </si>
  <si>
    <t>Dans son PST la commune s'est fixée comme objectif stratégique de ……."réduire les émissions de CO2" réduire ses factures d'énergie"…"d'accroitre son autonmie/réduire sa dépendance aux énergies fossiles"… Cette action lui permettra d'opérationner ces objectifs.</t>
  </si>
  <si>
    <t>Produire 20% de la consommation d'électricité des bâtiments communaux avec des panneaux photovoltaïques d'ici 2025</t>
  </si>
  <si>
    <t>SPW énergie</t>
  </si>
  <si>
    <t>Validation du conseil communal</t>
  </si>
  <si>
    <t>Rédaction du CSC dont estimation du potentiel des toitures (à intégrer dans les marchés publics)</t>
  </si>
  <si>
    <t xml:space="preserve">La commune lance un marché de travaux afin de désigner un prestataire de type tiers investisseur pour l’étude, la fourniture, l’installation, l’exploitation et la maintenance d’une installation solaire photovoltaïque lui permettant de diminuer ses coûts énergétiques.
Dans son offre, le prestataire garantit un niveau de production électrique. La commune met à la disposition du prestataire une ou plusieurs surfaces de toiture ou des terrains dont elle est propriétaire, locataire emphytéotique ou usufruitière. Le prestataire assure le financement, l’installation, l’exploitation et la maintenance des équipements.
Il est également responsable d’effectuer (ou d’accompagner la commune dans) toutes les démarches administratives nécessaires à l’exécution du contrat, y compris la réservation des CV, les demandes de permis éventuelles, et la réception par un organisme de contrôle agréé. La commune devient pleine propriétaire de l’installation à l’issue du contrat.
La commune souhaite que le prestataire assure le financement en mobilisant les citoyens afin que ceux-ci participent au financement des installations. </t>
  </si>
  <si>
    <r>
      <t>Information/consultation/</t>
    </r>
    <r>
      <rPr>
        <strike/>
        <sz val="11"/>
        <color theme="8"/>
        <rFont val="Calibri"/>
        <family val="2"/>
      </rPr>
      <t>coproduction/co-gestion/ intelligence collective (</t>
    </r>
    <r>
      <rPr>
        <sz val="11"/>
        <color theme="8"/>
        <rFont val="Calibri"/>
        <family val="2"/>
      </rPr>
      <t>au choix). Le prestataire de service réalise des  séances d'informations auprès des citoyens pour financer un partie de l'investissment.</t>
    </r>
  </si>
  <si>
    <t>Etude sur le potentiel des toitures réalisée par le prestataire</t>
  </si>
  <si>
    <t>Mise en place du financement participatif</t>
  </si>
  <si>
    <t xml:space="preserve">Attribution du marché "tiers investisseur </t>
  </si>
  <si>
    <t>Installation/réception</t>
  </si>
  <si>
    <t>Communication sur le projet couplée à une séance d'info sur le PV s'adressant aux pour les propriétaires des bâtiments tertiaires privés  (potentiel de réplication)</t>
  </si>
  <si>
    <t>Suivi des installations  (production, maintenance…)</t>
  </si>
  <si>
    <t>kWh/an produits</t>
  </si>
  <si>
    <t>Mois n°1</t>
  </si>
  <si>
    <t>Mois n°2</t>
  </si>
  <si>
    <t>Mois n°4</t>
  </si>
  <si>
    <t>Mois n°5</t>
  </si>
  <si>
    <t>Mois n°8</t>
  </si>
  <si>
    <t>Mois n°12</t>
  </si>
  <si>
    <t>Mois n°24</t>
  </si>
  <si>
    <t xml:space="preserve">Mois n°24 </t>
  </si>
  <si>
    <t>Plusieurs propriétaires ont déclaré envisager développer un tel projet à l'issue de la séance d'info</t>
  </si>
  <si>
    <t>Par ce projet la commune montre son exemplarité en développant la production d'énergie renouvelable dans ses bâtiments. Elle tente  également de faire répliquer ce projet vers d'autres propriétaires de bâtiments tertiaires.</t>
  </si>
  <si>
    <t>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</si>
</sst>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 &quot;€&quot;"/>
    <numFmt numFmtId="165" formatCode="_-* #,##0\ [$€-80C]_-;\-* #,##0\ [$€-80C]_-;_-* &quot;-&quot;??\ [$€-80C]_-;_-@_-"/>
    <numFmt numFmtId="166" formatCode="_ * #,##0.0_ ;_ * \-#,##0.0_ ;_ * &quot;-&quot;??_ ;_ @_ "/>
    <numFmt numFmtId="167" formatCode="_ * #,##0_ ;_ * \-#,##0_ ;_ * &quot;-&quot;??_ ;_ @_ "/>
    <numFmt numFmtId="168" formatCode="0.0000"/>
    <numFmt numFmtId="169" formatCode="_-* #,##0.000_-;\-* #,##0.000_-;_-* &quot;-&quot;??_-;_-@_-"/>
    <numFmt numFmtId="170" formatCode="_-* #,##0.000\ _€_-;\-* #,##0.000\ _€_-;_-* &quot;-&quot;???\ _€_-;_-@_-"/>
    <numFmt numFmtId="171" formatCode="_ * #,##0.00_ ;_ * \-#,##0.00_ ;_ * &quot;-&quot;??_ ;_ @_ "/>
    <numFmt numFmtId="172" formatCode="_-* #,##0_-;\-* #,##0_-;_-* &quot;-&quot;??_-;_-@_-"/>
    <numFmt numFmtId="173" formatCode="_ * #,##0.000_ ;_ * \-#,##0.000_ ;_ * &quot;-&quot;??_ ;_ @_ "/>
    <numFmt numFmtId="174" formatCode="_ * #,##0.0000_ ;_ * \-#,##0.0000_ ;_ * &quot;-&quot;??_ ;_ @_ "/>
    <numFmt numFmtId="175" formatCode="_-* #,##0.00\ [$€-80C]_-;\-* #,##0.00\ [$€-80C]_-;_-* &quot;-&quot;??\ [$€-80C]_-;_-@_-"/>
  </numFmts>
  <fonts count="8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b/>
      <sz val="18"/>
      <color rgb="FF575757"/>
      <name val="Source Sans Pro"/>
      <family val="2"/>
    </font>
    <font>
      <b/>
      <sz val="12"/>
      <color theme="1"/>
      <name val="Calibri"/>
      <family val="2"/>
      <scheme val="minor"/>
    </font>
    <font>
      <b/>
      <sz val="14"/>
      <color theme="1"/>
      <name val="Calibri"/>
      <family val="2"/>
      <scheme val="minor"/>
    </font>
    <font>
      <b/>
      <u/>
      <sz val="14"/>
      <color theme="1"/>
      <name val="Calibri"/>
      <family val="2"/>
      <scheme val="minor"/>
    </font>
    <font>
      <b/>
      <sz val="20"/>
      <color indexed="56"/>
      <name val="Calibri"/>
      <family val="2"/>
    </font>
    <font>
      <b/>
      <sz val="14"/>
      <color indexed="56"/>
      <name val="Calibri"/>
      <family val="2"/>
    </font>
    <font>
      <sz val="12"/>
      <color indexed="56"/>
      <name val="Calibri"/>
      <family val="2"/>
    </font>
    <font>
      <b/>
      <sz val="12"/>
      <color indexed="56"/>
      <name val="Calibri"/>
      <family val="2"/>
    </font>
    <font>
      <b/>
      <sz val="11"/>
      <color theme="8"/>
      <name val="Calibri"/>
      <family val="2"/>
    </font>
    <font>
      <sz val="11"/>
      <color theme="8"/>
      <name val="Calibri"/>
      <family val="2"/>
      <scheme val="minor"/>
    </font>
    <font>
      <u/>
      <sz val="11"/>
      <color theme="8"/>
      <name val="Calibri"/>
      <family val="2"/>
      <scheme val="minor"/>
    </font>
    <font>
      <sz val="11"/>
      <color theme="8"/>
      <name val="Calibri"/>
      <family val="2"/>
    </font>
    <font>
      <b/>
      <i/>
      <u/>
      <sz val="12"/>
      <color theme="9"/>
      <name val="Calibri"/>
      <family val="2"/>
    </font>
    <font>
      <sz val="12"/>
      <color theme="8"/>
      <name val="Calibri"/>
      <family val="2"/>
    </font>
    <font>
      <sz val="22"/>
      <color theme="1"/>
      <name val="Calibri"/>
      <family val="2"/>
      <scheme val="minor"/>
    </font>
    <font>
      <strike/>
      <sz val="22"/>
      <color theme="1"/>
      <name val="Calibri"/>
      <family val="2"/>
      <scheme val="minor"/>
    </font>
    <font>
      <strike/>
      <sz val="11"/>
      <color theme="1"/>
      <name val="Calibri"/>
      <family val="2"/>
      <scheme val="minor"/>
    </font>
    <font>
      <b/>
      <strike/>
      <sz val="12"/>
      <color theme="1"/>
      <name val="Calibri"/>
      <family val="2"/>
      <scheme val="minor"/>
    </font>
    <font>
      <b/>
      <strike/>
      <sz val="11"/>
      <color theme="1"/>
      <name val="Calibri"/>
      <family val="2"/>
      <scheme val="minor"/>
    </font>
    <font>
      <b/>
      <i/>
      <sz val="14"/>
      <color theme="9"/>
      <name val="Calibri"/>
      <family val="2"/>
    </font>
    <font>
      <u/>
      <sz val="11"/>
      <color theme="8" tint="-0.249977111117893"/>
      <name val="Calibri"/>
      <family val="2"/>
      <scheme val="minor"/>
    </font>
    <font>
      <sz val="10"/>
      <name val="Arial"/>
      <family val="2"/>
    </font>
    <font>
      <b/>
      <sz val="16"/>
      <color indexed="56"/>
      <name val="Calibri"/>
      <family val="2"/>
    </font>
    <font>
      <b/>
      <i/>
      <sz val="11"/>
      <color indexed="56"/>
      <name val="Calibri"/>
      <family val="2"/>
    </font>
    <font>
      <b/>
      <i/>
      <sz val="11"/>
      <color rgb="FF000000"/>
      <name val="Calibri"/>
      <family val="2"/>
      <scheme val="minor"/>
    </font>
    <font>
      <sz val="10"/>
      <color theme="1"/>
      <name val="Calibri"/>
      <family val="2"/>
      <scheme val="minor"/>
    </font>
    <font>
      <b/>
      <sz val="11"/>
      <color theme="4" tint="0.39997558519241921"/>
      <name val="Calibri"/>
      <family val="2"/>
    </font>
    <font>
      <sz val="9"/>
      <color theme="1"/>
      <name val="Times New Roman"/>
      <family val="1"/>
    </font>
    <font>
      <i/>
      <sz val="11"/>
      <color theme="1"/>
      <name val="Calibri"/>
      <family val="2"/>
      <scheme val="minor"/>
    </font>
    <font>
      <i/>
      <sz val="11"/>
      <color theme="1" tint="0.499984740745262"/>
      <name val="Calibri"/>
      <family val="2"/>
      <scheme val="minor"/>
    </font>
    <font>
      <b/>
      <sz val="14"/>
      <color theme="1"/>
      <name val="Source Sans Pro SemiBold"/>
      <family val="2"/>
    </font>
    <font>
      <sz val="12"/>
      <color rgb="FF575757"/>
      <name val="Source Sans Pro Light"/>
      <family val="2"/>
    </font>
    <font>
      <b/>
      <sz val="14"/>
      <color rgb="FF575757"/>
      <name val="Source Sans Pro"/>
      <family val="2"/>
    </font>
    <font>
      <b/>
      <sz val="11"/>
      <color rgb="FF575757"/>
      <name val="Source Sans Pro"/>
      <family val="2"/>
    </font>
    <font>
      <b/>
      <sz val="11"/>
      <color theme="1"/>
      <name val="Source Sans Pro SemiBold"/>
      <family val="2"/>
    </font>
    <font>
      <sz val="11"/>
      <color theme="1"/>
      <name val="Source Sans Pro SemiBold"/>
      <family val="2"/>
    </font>
    <font>
      <b/>
      <sz val="12"/>
      <color rgb="FF575757"/>
      <name val="Source Sans Pro"/>
      <family val="2"/>
    </font>
    <font>
      <b/>
      <sz val="10"/>
      <color rgb="FF575757"/>
      <name val="Source Sans Pro"/>
      <family val="2"/>
    </font>
    <font>
      <sz val="10"/>
      <color rgb="FF575757"/>
      <name val="Source Sans Pro"/>
      <family val="2"/>
    </font>
    <font>
      <sz val="9"/>
      <color rgb="FF575757"/>
      <name val="Source Sans Pro"/>
      <family val="2"/>
    </font>
    <font>
      <b/>
      <sz val="10"/>
      <color theme="0"/>
      <name val="Source Sans Pro"/>
      <family val="2"/>
    </font>
    <font>
      <sz val="10"/>
      <color theme="0"/>
      <name val="Source Sans Pro"/>
      <family val="2"/>
    </font>
    <font>
      <sz val="9"/>
      <color rgb="FF575757"/>
      <name val="Source Sans Pro Light"/>
      <family val="2"/>
    </font>
    <font>
      <sz val="11"/>
      <color rgb="FF575757"/>
      <name val="Source Sans Pro Light"/>
      <family val="2"/>
    </font>
    <font>
      <b/>
      <sz val="11"/>
      <color theme="0"/>
      <name val="Source Sans Pro"/>
      <family val="2"/>
    </font>
    <font>
      <b/>
      <sz val="11"/>
      <color theme="0"/>
      <name val="Source Sans Pro Black"/>
      <family val="2"/>
    </font>
    <font>
      <sz val="11"/>
      <color indexed="8"/>
      <name val="Calibri"/>
      <family val="2"/>
    </font>
    <font>
      <b/>
      <sz val="16"/>
      <color theme="1" tint="0.34998626667073579"/>
      <name val="Source Sans Pro"/>
      <family val="2"/>
    </font>
    <font>
      <i/>
      <sz val="11"/>
      <color theme="8" tint="-0.249977111117893"/>
      <name val="Calibri"/>
      <family val="2"/>
      <scheme val="minor"/>
    </font>
    <font>
      <i/>
      <sz val="12"/>
      <color theme="8" tint="-0.249977111117893"/>
      <name val="Calibri"/>
      <family val="2"/>
      <scheme val="minor"/>
    </font>
    <font>
      <b/>
      <sz val="18"/>
      <color theme="1" tint="0.34998626667073579"/>
      <name val="Source Sans Pro"/>
      <family val="2"/>
    </font>
    <font>
      <b/>
      <sz val="10"/>
      <color theme="1" tint="4.9989318521683403E-2"/>
      <name val="Source Sans Pro"/>
      <family val="2"/>
    </font>
    <font>
      <sz val="10"/>
      <color theme="1" tint="4.9989318521683403E-2"/>
      <name val="Source Sans Pro"/>
      <family val="2"/>
    </font>
    <font>
      <sz val="11"/>
      <color theme="1" tint="4.9989318521683403E-2"/>
      <name val="Source Sans Pro Light"/>
      <family val="2"/>
    </font>
    <font>
      <sz val="11"/>
      <color theme="1"/>
      <name val="Source Sans Pro"/>
      <family val="2"/>
    </font>
    <font>
      <b/>
      <u/>
      <sz val="16"/>
      <color theme="1" tint="0.249977111117893"/>
      <name val="Calibri"/>
      <family val="2"/>
      <scheme val="minor"/>
    </font>
    <font>
      <sz val="11"/>
      <color theme="1" tint="0.249977111117893"/>
      <name val="Calibri"/>
      <family val="2"/>
      <scheme val="minor"/>
    </font>
    <font>
      <b/>
      <sz val="24"/>
      <color theme="1" tint="0.249977111117893"/>
      <name val="Calibri"/>
      <family val="2"/>
      <scheme val="minor"/>
    </font>
    <font>
      <sz val="10"/>
      <color theme="1" tint="0.14999847407452621"/>
      <name val="Arial"/>
      <family val="2"/>
    </font>
    <font>
      <sz val="10"/>
      <color theme="8" tint="-0.249977111117893"/>
      <name val="Arial"/>
      <family val="2"/>
    </font>
    <font>
      <b/>
      <sz val="10"/>
      <color theme="1"/>
      <name val="Arial"/>
      <family val="2"/>
    </font>
    <font>
      <sz val="10"/>
      <color theme="1"/>
      <name val="Arial"/>
      <family val="2"/>
    </font>
    <font>
      <sz val="10"/>
      <color theme="1" tint="0.249977111117893"/>
      <name val="Arial"/>
      <family val="2"/>
    </font>
    <font>
      <b/>
      <sz val="20"/>
      <color rgb="FF575757"/>
      <name val="Source Sans Pro"/>
      <family val="2"/>
    </font>
    <font>
      <b/>
      <sz val="14"/>
      <color theme="1" tint="0.249977111117893"/>
      <name val="Calibri"/>
      <family val="2"/>
      <scheme val="minor"/>
    </font>
    <font>
      <b/>
      <sz val="11"/>
      <color theme="1" tint="0.249977111117893"/>
      <name val="Calibri"/>
      <family val="2"/>
      <scheme val="minor"/>
    </font>
    <font>
      <b/>
      <sz val="10"/>
      <color theme="1" tint="0.249977111117893"/>
      <name val="Arial"/>
      <family val="2"/>
    </font>
    <font>
      <b/>
      <sz val="11"/>
      <color theme="1" tint="0.249977111117893"/>
      <name val="Calibri"/>
      <family val="2"/>
    </font>
    <font>
      <b/>
      <sz val="11"/>
      <color indexed="56"/>
      <name val="Calibri"/>
      <family val="2"/>
    </font>
    <font>
      <b/>
      <sz val="18"/>
      <color rgb="FFFF0000"/>
      <name val="Source Sans Pro"/>
      <family val="2"/>
    </font>
    <font>
      <b/>
      <sz val="11"/>
      <color rgb="FF003366"/>
      <name val="Calibri"/>
      <family val="2"/>
    </font>
    <font>
      <sz val="10"/>
      <color rgb="FF003366"/>
      <name val="Calibri"/>
      <family val="2"/>
    </font>
    <font>
      <sz val="10"/>
      <color theme="1"/>
      <name val="Arial Unicode MS"/>
    </font>
    <font>
      <strike/>
      <sz val="11"/>
      <color theme="8"/>
      <name val="Calibri"/>
      <family val="2"/>
    </font>
    <font>
      <sz val="8"/>
      <name val="Calibri"/>
      <family val="2"/>
      <scheme val="minor"/>
    </font>
  </fonts>
  <fills count="21">
    <fill>
      <patternFill patternType="none"/>
    </fill>
    <fill>
      <patternFill patternType="gray125"/>
    </fill>
    <fill>
      <patternFill patternType="solid">
        <fgColor rgb="FF93BA17"/>
        <bgColor indexed="64"/>
      </patternFill>
    </fill>
    <fill>
      <patternFill patternType="solid">
        <fgColor rgb="FFB6E424"/>
        <bgColor indexed="64"/>
      </patternFill>
    </fill>
    <fill>
      <patternFill patternType="solid">
        <fgColor rgb="FFF8F8F8"/>
        <bgColor indexed="64"/>
      </patternFill>
    </fill>
    <fill>
      <patternFill patternType="solid">
        <fgColor theme="8" tint="0.79998168889431442"/>
        <bgColor indexed="64"/>
      </patternFill>
    </fill>
    <fill>
      <patternFill patternType="lightDown">
        <bgColor rgb="FFF8F8F8"/>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6EAFA"/>
        <bgColor indexed="64"/>
      </patternFill>
    </fill>
    <fill>
      <patternFill patternType="solid">
        <fgColor rgb="FFD9F1F7"/>
        <bgColor indexed="64"/>
      </patternFill>
    </fill>
    <fill>
      <patternFill patternType="solid">
        <fgColor rgb="FF0069A9"/>
        <bgColor indexed="64"/>
      </patternFill>
    </fill>
    <fill>
      <patternFill patternType="solid">
        <fgColor theme="4" tint="0.79998168889431442"/>
        <bgColor indexed="64"/>
      </patternFill>
    </fill>
    <fill>
      <patternFill patternType="solid">
        <fgColor rgb="FFEFF6FB"/>
        <bgColor indexed="64"/>
      </patternFill>
    </fill>
    <fill>
      <patternFill patternType="solid">
        <fgColor rgb="FFE6E9EE"/>
        <bgColor indexed="64"/>
      </patternFill>
    </fill>
    <fill>
      <patternFill patternType="solid">
        <fgColor theme="8" tint="0.59999389629810485"/>
        <bgColor indexed="64"/>
      </patternFill>
    </fill>
    <fill>
      <patternFill patternType="solid">
        <fgColor theme="9"/>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6"/>
      </left>
      <right style="medium">
        <color indexed="56"/>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style="thin">
        <color indexed="56"/>
      </bottom>
      <diagonal/>
    </border>
    <border>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56"/>
      </left>
      <right/>
      <top/>
      <bottom style="medium">
        <color indexed="56"/>
      </bottom>
      <diagonal/>
    </border>
    <border>
      <left style="medium">
        <color indexed="56"/>
      </left>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medium">
        <color indexed="56"/>
      </left>
      <right style="medium">
        <color indexed="56"/>
      </right>
      <top/>
      <bottom style="medium">
        <color indexed="56"/>
      </bottom>
      <diagonal/>
    </border>
    <border>
      <left style="medium">
        <color indexed="56"/>
      </left>
      <right style="medium">
        <color indexed="56"/>
      </right>
      <top/>
      <bottom/>
      <diagonal/>
    </border>
    <border>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4" tint="-0.24994659260841701"/>
      </left>
      <right/>
      <top style="medium">
        <color theme="4" tint="-0.24994659260841701"/>
      </top>
      <bottom/>
      <diagonal/>
    </border>
    <border>
      <left style="medium">
        <color theme="4" tint="-0.24994659260841701"/>
      </left>
      <right/>
      <top/>
      <bottom/>
      <diagonal/>
    </border>
    <border>
      <left style="medium">
        <color theme="4" tint="-0.24994659260841701"/>
      </left>
      <right/>
      <top/>
      <bottom style="medium">
        <color theme="4" tint="-0.24994659260841701"/>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right/>
      <top style="medium">
        <color indexed="56"/>
      </top>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thin">
        <color indexed="56"/>
      </right>
      <top style="thin">
        <color indexed="56"/>
      </top>
      <bottom style="medium">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medium">
        <color indexed="56"/>
      </right>
      <top style="thin">
        <color indexed="56"/>
      </top>
      <bottom style="thin">
        <color indexed="56"/>
      </bottom>
      <diagonal/>
    </border>
    <border>
      <left style="medium">
        <color indexed="56"/>
      </left>
      <right style="medium">
        <color indexed="56"/>
      </right>
      <top style="medium">
        <color indexed="56"/>
      </top>
      <bottom/>
      <diagonal/>
    </border>
    <border>
      <left style="medium">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56"/>
      </right>
      <top style="medium">
        <color indexed="56"/>
      </top>
      <bottom style="medium">
        <color indexed="56"/>
      </bottom>
      <diagonal/>
    </border>
    <border>
      <left style="medium">
        <color indexed="56"/>
      </left>
      <right/>
      <top style="thin">
        <color indexed="56"/>
      </top>
      <bottom style="thin">
        <color indexed="56"/>
      </bottom>
      <diagonal/>
    </border>
    <border>
      <left/>
      <right/>
      <top style="thin">
        <color indexed="56"/>
      </top>
      <bottom style="thin">
        <color indexed="56"/>
      </bottom>
      <diagonal/>
    </border>
    <border>
      <left/>
      <right style="medium">
        <color indexed="56"/>
      </right>
      <top style="thin">
        <color indexed="56"/>
      </top>
      <bottom style="thin">
        <color indexed="56"/>
      </bottom>
      <diagonal/>
    </border>
    <border>
      <left/>
      <right style="thin">
        <color indexed="56"/>
      </right>
      <top style="thin">
        <color indexed="56"/>
      </top>
      <bottom style="thin">
        <color indexed="56"/>
      </bottom>
      <diagonal/>
    </border>
    <border>
      <left/>
      <right/>
      <top style="thin">
        <color indexed="64"/>
      </top>
      <bottom style="thin">
        <color indexed="64"/>
      </bottom>
      <diagonal/>
    </border>
    <border>
      <left/>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style="thin">
        <color indexed="56"/>
      </right>
      <top style="thin">
        <color indexed="56"/>
      </top>
      <bottom style="medium">
        <color indexed="56"/>
      </bottom>
      <diagonal/>
    </border>
    <border>
      <left style="medium">
        <color indexed="56"/>
      </left>
      <right style="medium">
        <color indexed="56"/>
      </right>
      <top style="thin">
        <color indexed="56"/>
      </top>
      <bottom/>
      <diagonal/>
    </border>
    <border>
      <left/>
      <right/>
      <top style="thin">
        <color auto="1"/>
      </top>
      <bottom style="thin">
        <color indexed="64"/>
      </bottom>
      <diagonal/>
    </border>
    <border>
      <left style="medium">
        <color indexed="56"/>
      </left>
      <right/>
      <top style="thin">
        <color indexed="56"/>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8" fillId="0" borderId="0"/>
    <xf numFmtId="171" fontId="53" fillId="0" borderId="0" applyFont="0" applyFill="0" applyBorder="0" applyAlignment="0" applyProtection="0"/>
    <xf numFmtId="43" fontId="1" fillId="0" borderId="0" applyFont="0" applyFill="0" applyBorder="0" applyAlignment="0" applyProtection="0"/>
    <xf numFmtId="9" fontId="53" fillId="0" borderId="0" applyFont="0" applyFill="0" applyBorder="0" applyAlignment="0" applyProtection="0"/>
  </cellStyleXfs>
  <cellXfs count="364">
    <xf numFmtId="0" fontId="0" fillId="0" borderId="0" xfId="0"/>
    <xf numFmtId="0" fontId="3" fillId="2" borderId="1" xfId="0" applyFont="1" applyFill="1" applyBorder="1" applyAlignment="1">
      <alignment vertical="center"/>
    </xf>
    <xf numFmtId="0" fontId="7" fillId="0" borderId="0" xfId="0" applyFont="1" applyAlignment="1">
      <alignment vertical="center" wrapText="1"/>
    </xf>
    <xf numFmtId="0" fontId="12" fillId="0" borderId="0" xfId="0" applyFont="1" applyAlignment="1">
      <alignment horizontal="left"/>
    </xf>
    <xf numFmtId="0" fontId="4" fillId="0" borderId="0" xfId="0" applyFont="1"/>
    <xf numFmtId="0" fontId="15" fillId="4" borderId="6"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2" fontId="18" fillId="4" borderId="1" xfId="0" applyNumberFormat="1" applyFont="1" applyFill="1" applyBorder="1" applyAlignment="1" applyProtection="1">
      <alignment horizontal="right" vertical="center" wrapText="1"/>
      <protection locked="0"/>
    </xf>
    <xf numFmtId="14" fontId="18" fillId="4" borderId="1"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xf numFmtId="2" fontId="18" fillId="4" borderId="1"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vertical="center" wrapText="1"/>
      <protection locked="0"/>
    </xf>
    <xf numFmtId="14" fontId="1" fillId="5" borderId="1" xfId="1" applyNumberFormat="1" applyFont="1" applyFill="1" applyBorder="1" applyProtection="1">
      <protection locked="0"/>
    </xf>
    <xf numFmtId="0" fontId="15" fillId="4" borderId="27" xfId="0" applyFont="1" applyFill="1" applyBorder="1" applyAlignment="1" applyProtection="1">
      <alignment vertical="center" wrapText="1"/>
      <protection locked="0"/>
    </xf>
    <xf numFmtId="14" fontId="18" fillId="6" borderId="1"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3" fillId="7" borderId="0" xfId="0" applyFont="1" applyFill="1"/>
    <xf numFmtId="0" fontId="28" fillId="8" borderId="0" xfId="4" applyFill="1" applyAlignment="1" applyProtection="1">
      <alignment vertical="center"/>
      <protection locked="0"/>
    </xf>
    <xf numFmtId="0" fontId="28" fillId="7" borderId="0" xfId="4" applyFill="1" applyProtection="1">
      <protection locked="0"/>
    </xf>
    <xf numFmtId="0" fontId="0" fillId="7" borderId="0" xfId="0" applyFill="1"/>
    <xf numFmtId="0" fontId="13" fillId="4" borderId="36" xfId="0" applyFont="1" applyFill="1" applyBorder="1" applyAlignment="1" applyProtection="1">
      <alignment vertical="justify"/>
      <protection locked="0"/>
    </xf>
    <xf numFmtId="0" fontId="13" fillId="4" borderId="30" xfId="0" applyFont="1" applyFill="1" applyBorder="1" applyAlignment="1" applyProtection="1">
      <alignment vertical="justify"/>
      <protection locked="0"/>
    </xf>
    <xf numFmtId="168" fontId="0" fillId="0" borderId="0" xfId="0" applyNumberFormat="1"/>
    <xf numFmtId="0" fontId="14" fillId="9" borderId="4" xfId="0" applyFont="1" applyFill="1" applyBorder="1" applyAlignment="1">
      <alignment horizontal="center" vertical="center"/>
    </xf>
    <xf numFmtId="0" fontId="6" fillId="0" borderId="0" xfId="3"/>
    <xf numFmtId="0" fontId="33" fillId="9" borderId="38" xfId="0" applyFont="1" applyFill="1" applyBorder="1" applyAlignment="1">
      <alignment horizontal="center" vertical="center"/>
    </xf>
    <xf numFmtId="0" fontId="3" fillId="10" borderId="39" xfId="0" applyFont="1" applyFill="1" applyBorder="1" applyAlignment="1">
      <alignment horizontal="center" vertical="center" wrapText="1"/>
    </xf>
    <xf numFmtId="0" fontId="3" fillId="10" borderId="40" xfId="0" applyFont="1" applyFill="1" applyBorder="1" applyAlignment="1">
      <alignment horizontal="center" vertical="center" wrapText="1"/>
    </xf>
    <xf numFmtId="168" fontId="3" fillId="10" borderId="40" xfId="0" applyNumberFormat="1" applyFont="1" applyFill="1" applyBorder="1" applyAlignment="1">
      <alignment horizontal="center" vertical="center" wrapText="1"/>
    </xf>
    <xf numFmtId="168" fontId="3" fillId="10" borderId="41" xfId="0" applyNumberFormat="1" applyFont="1" applyFill="1" applyBorder="1" applyAlignment="1">
      <alignment horizontal="center" vertical="center" wrapText="1"/>
    </xf>
    <xf numFmtId="0" fontId="0" fillId="0" borderId="42" xfId="0" applyBorder="1" applyAlignment="1">
      <alignment wrapText="1"/>
    </xf>
    <xf numFmtId="0" fontId="0" fillId="0" borderId="43" xfId="0" applyBorder="1" applyAlignment="1">
      <alignment wrapText="1"/>
    </xf>
    <xf numFmtId="168" fontId="0" fillId="0" borderId="43" xfId="0" applyNumberFormat="1"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34" fillId="0" borderId="0" xfId="0" applyFont="1"/>
    <xf numFmtId="0" fontId="32" fillId="0" borderId="42" xfId="0" applyFont="1" applyBorder="1" applyAlignment="1">
      <alignment vertical="center"/>
    </xf>
    <xf numFmtId="0" fontId="32" fillId="0" borderId="43" xfId="0" applyFont="1" applyBorder="1"/>
    <xf numFmtId="168" fontId="32" fillId="0" borderId="43" xfId="0" applyNumberFormat="1"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36" fillId="0" borderId="0" xfId="0" applyFont="1" applyAlignment="1">
      <alignment vertical="center" wrapText="1"/>
    </xf>
    <xf numFmtId="0" fontId="33" fillId="9" borderId="13" xfId="0" applyFont="1" applyFill="1" applyBorder="1" applyAlignment="1">
      <alignment horizontal="center" vertical="center"/>
    </xf>
    <xf numFmtId="0" fontId="0" fillId="0" borderId="37" xfId="0" applyBorder="1" applyAlignment="1">
      <alignment wrapText="1"/>
    </xf>
    <xf numFmtId="0" fontId="0" fillId="0" borderId="37" xfId="0" applyBorder="1"/>
    <xf numFmtId="168" fontId="32" fillId="0" borderId="42" xfId="0" applyNumberFormat="1" applyFont="1" applyBorder="1" applyAlignment="1">
      <alignment horizontal="left" vertical="center" wrapText="1"/>
    </xf>
    <xf numFmtId="168" fontId="32" fillId="0" borderId="44" xfId="0" applyNumberFormat="1" applyFont="1" applyBorder="1" applyAlignment="1">
      <alignment horizontal="left" vertical="center" wrapText="1"/>
    </xf>
    <xf numFmtId="168" fontId="32" fillId="0" borderId="45" xfId="0" applyNumberFormat="1" applyFont="1" applyBorder="1" applyAlignment="1">
      <alignment horizontal="left" vertical="center" wrapText="1"/>
    </xf>
    <xf numFmtId="0" fontId="0" fillId="0" borderId="46" xfId="0" applyBorder="1"/>
    <xf numFmtId="168" fontId="32" fillId="0" borderId="46" xfId="0" applyNumberFormat="1" applyFont="1" applyBorder="1" applyAlignment="1">
      <alignment vertical="center" wrapText="1"/>
    </xf>
    <xf numFmtId="168" fontId="32" fillId="0" borderId="47" xfId="0" applyNumberFormat="1" applyFont="1" applyBorder="1" applyAlignment="1">
      <alignment vertical="center" wrapText="1"/>
    </xf>
    <xf numFmtId="0" fontId="6" fillId="0" borderId="0" xfId="3" applyFill="1"/>
    <xf numFmtId="0" fontId="37" fillId="11" borderId="0" xfId="0" applyFont="1" applyFill="1"/>
    <xf numFmtId="0" fontId="38" fillId="10" borderId="1" xfId="0" applyFont="1" applyFill="1" applyBorder="1" applyProtection="1">
      <protection locked="0"/>
    </xf>
    <xf numFmtId="0" fontId="38" fillId="7" borderId="1" xfId="0" applyFont="1" applyFill="1" applyBorder="1" applyProtection="1">
      <protection locked="0"/>
    </xf>
    <xf numFmtId="169" fontId="38" fillId="12" borderId="1" xfId="1" applyNumberFormat="1" applyFont="1" applyFill="1" applyBorder="1" applyAlignment="1">
      <alignment horizontal="left"/>
    </xf>
    <xf numFmtId="0" fontId="40" fillId="0" borderId="0" xfId="0" applyFont="1" applyAlignment="1">
      <alignment horizontal="left" vertical="center" wrapText="1"/>
    </xf>
    <xf numFmtId="0" fontId="40" fillId="0" borderId="0" xfId="0" applyFont="1" applyAlignment="1">
      <alignment vertical="center" wrapText="1"/>
    </xf>
    <xf numFmtId="0" fontId="41" fillId="11" borderId="0" xfId="0" applyFont="1" applyFill="1"/>
    <xf numFmtId="0" fontId="42" fillId="0" borderId="0" xfId="0" applyFont="1"/>
    <xf numFmtId="0" fontId="44" fillId="11" borderId="2" xfId="0" applyFont="1" applyFill="1" applyBorder="1" applyAlignment="1">
      <alignment horizontal="center" vertical="center" wrapText="1"/>
    </xf>
    <xf numFmtId="0" fontId="44" fillId="11" borderId="53" xfId="0" applyFont="1" applyFill="1" applyBorder="1" applyAlignment="1">
      <alignment horizontal="center" vertical="center" wrapText="1"/>
    </xf>
    <xf numFmtId="0" fontId="44" fillId="10" borderId="53" xfId="0" applyFont="1" applyFill="1" applyBorder="1" applyAlignment="1">
      <alignment horizontal="center" vertical="center"/>
    </xf>
    <xf numFmtId="0" fontId="44" fillId="11" borderId="1" xfId="0" applyFont="1" applyFill="1" applyBorder="1" applyAlignment="1">
      <alignment horizontal="center" vertical="center" wrapText="1"/>
    </xf>
    <xf numFmtId="0" fontId="44" fillId="16" borderId="1" xfId="0" applyFont="1" applyFill="1" applyBorder="1" applyAlignment="1">
      <alignment horizontal="center" vertical="center"/>
    </xf>
    <xf numFmtId="0" fontId="50" fillId="17" borderId="1" xfId="0" applyFont="1" applyFill="1" applyBorder="1" applyProtection="1">
      <protection locked="0"/>
    </xf>
    <xf numFmtId="0" fontId="50" fillId="0" borderId="1" xfId="0" applyFont="1" applyBorder="1" applyAlignment="1" applyProtection="1">
      <alignment horizontal="center"/>
      <protection locked="0"/>
    </xf>
    <xf numFmtId="0" fontId="50" fillId="0" borderId="2" xfId="0" applyFont="1" applyBorder="1" applyProtection="1">
      <protection locked="0"/>
    </xf>
    <xf numFmtId="169" fontId="50" fillId="12" borderId="1" xfId="1" applyNumberFormat="1" applyFont="1" applyFill="1" applyBorder="1" applyAlignment="1" applyProtection="1">
      <alignment horizontal="center"/>
    </xf>
    <xf numFmtId="170" fontId="50" fillId="12" borderId="1" xfId="0" applyNumberFormat="1" applyFont="1" applyFill="1" applyBorder="1" applyAlignment="1">
      <alignment horizontal="center"/>
    </xf>
    <xf numFmtId="43" fontId="50" fillId="12" borderId="1" xfId="1" applyFont="1" applyFill="1" applyBorder="1" applyAlignment="1" applyProtection="1">
      <alignment horizontal="center"/>
    </xf>
    <xf numFmtId="0" fontId="51" fillId="14" borderId="1" xfId="0" applyFont="1" applyFill="1" applyBorder="1"/>
    <xf numFmtId="1" fontId="52" fillId="14" borderId="1" xfId="0" applyNumberFormat="1" applyFont="1" applyFill="1" applyBorder="1" applyAlignment="1">
      <alignment horizontal="center"/>
    </xf>
    <xf numFmtId="0" fontId="52" fillId="14" borderId="1" xfId="0" applyFont="1" applyFill="1" applyBorder="1" applyAlignment="1">
      <alignment horizontal="center"/>
    </xf>
    <xf numFmtId="2" fontId="52" fillId="14" borderId="1" xfId="2" applyNumberFormat="1" applyFont="1" applyFill="1" applyBorder="1" applyAlignment="1" applyProtection="1">
      <alignment horizontal="center"/>
    </xf>
    <xf numFmtId="2" fontId="52" fillId="14" borderId="1" xfId="0" applyNumberFormat="1" applyFont="1" applyFill="1" applyBorder="1" applyAlignment="1">
      <alignment horizontal="center"/>
    </xf>
    <xf numFmtId="0" fontId="32" fillId="0" borderId="0" xfId="0" applyFont="1" applyAlignment="1">
      <alignment horizontal="left" vertical="center"/>
    </xf>
    <xf numFmtId="0" fontId="28" fillId="0" borderId="0" xfId="0" applyFont="1" applyAlignment="1">
      <alignment horizontal="justify" vertical="center"/>
    </xf>
    <xf numFmtId="0" fontId="53" fillId="0" borderId="0" xfId="0" applyFont="1"/>
    <xf numFmtId="0" fontId="54" fillId="0" borderId="0" xfId="0" applyFont="1"/>
    <xf numFmtId="0" fontId="55" fillId="0" borderId="0" xfId="0" applyFont="1" applyAlignment="1">
      <alignment wrapText="1"/>
    </xf>
    <xf numFmtId="0" fontId="55" fillId="0" borderId="0" xfId="0" applyFont="1"/>
    <xf numFmtId="0" fontId="0" fillId="0" borderId="1" xfId="0" applyBorder="1" applyAlignment="1">
      <alignment horizontal="right"/>
    </xf>
    <xf numFmtId="0" fontId="0" fillId="5" borderId="1" xfId="0" applyFill="1" applyBorder="1"/>
    <xf numFmtId="0" fontId="0" fillId="7" borderId="1" xfId="0" applyFill="1" applyBorder="1" applyProtection="1">
      <protection locked="0"/>
    </xf>
    <xf numFmtId="0" fontId="0" fillId="0" borderId="0" xfId="0" applyProtection="1">
      <protection locked="0"/>
    </xf>
    <xf numFmtId="0" fontId="55" fillId="0" borderId="0" xfId="0" applyFont="1" applyAlignment="1">
      <alignment vertical="top" wrapText="1"/>
    </xf>
    <xf numFmtId="0" fontId="56" fillId="0" borderId="0" xfId="0" applyFont="1" applyAlignment="1">
      <alignment vertical="top" wrapText="1"/>
    </xf>
    <xf numFmtId="167" fontId="0" fillId="7" borderId="1" xfId="5" applyNumberFormat="1" applyFont="1" applyFill="1" applyBorder="1" applyProtection="1">
      <protection locked="0"/>
    </xf>
    <xf numFmtId="0" fontId="55" fillId="0" borderId="0" xfId="0" applyFont="1" applyAlignment="1">
      <alignment horizontal="left"/>
    </xf>
    <xf numFmtId="172" fontId="0" fillId="18" borderId="1" xfId="6" applyNumberFormat="1" applyFont="1" applyFill="1" applyBorder="1" applyProtection="1"/>
    <xf numFmtId="0" fontId="57" fillId="0" borderId="0" xfId="0" applyFont="1"/>
    <xf numFmtId="0" fontId="58" fillId="11" borderId="53" xfId="0" applyFont="1" applyFill="1" applyBorder="1" applyAlignment="1">
      <alignment horizontal="center" vertical="center" wrapText="1"/>
    </xf>
    <xf numFmtId="0" fontId="58" fillId="10" borderId="53" xfId="0" applyFont="1" applyFill="1" applyBorder="1" applyAlignment="1">
      <alignment horizontal="center" vertical="center"/>
    </xf>
    <xf numFmtId="0" fontId="58" fillId="16" borderId="1" xfId="0" applyFont="1" applyFill="1" applyBorder="1" applyAlignment="1">
      <alignment horizontal="center" vertical="center"/>
    </xf>
    <xf numFmtId="0" fontId="60" fillId="17" borderId="1" xfId="0" applyFont="1" applyFill="1" applyBorder="1" applyProtection="1">
      <protection locked="0"/>
    </xf>
    <xf numFmtId="173" fontId="60" fillId="0" borderId="1" xfId="5" applyNumberFormat="1" applyFont="1" applyFill="1" applyBorder="1" applyAlignment="1" applyProtection="1">
      <alignment horizontal="center"/>
      <protection locked="0"/>
    </xf>
    <xf numFmtId="167" fontId="60" fillId="0" borderId="1" xfId="5" applyNumberFormat="1" applyFont="1" applyBorder="1" applyAlignment="1" applyProtection="1">
      <alignment horizontal="center"/>
      <protection locked="0"/>
    </xf>
    <xf numFmtId="167" fontId="60" fillId="0" borderId="1" xfId="5" applyNumberFormat="1" applyFont="1" applyFill="1" applyBorder="1" applyAlignment="1" applyProtection="1">
      <alignment horizontal="center"/>
      <protection locked="0"/>
    </xf>
    <xf numFmtId="169" fontId="60" fillId="18" borderId="1" xfId="6" applyNumberFormat="1" applyFont="1" applyFill="1" applyBorder="1" applyAlignment="1" applyProtection="1">
      <alignment horizontal="center"/>
    </xf>
    <xf numFmtId="173" fontId="60" fillId="18" borderId="1" xfId="5" applyNumberFormat="1" applyFont="1" applyFill="1" applyBorder="1" applyAlignment="1" applyProtection="1">
      <alignment horizontal="center"/>
    </xf>
    <xf numFmtId="167" fontId="60" fillId="18" borderId="1" xfId="5" applyNumberFormat="1" applyFont="1" applyFill="1" applyBorder="1" applyAlignment="1" applyProtection="1">
      <alignment horizontal="center"/>
    </xf>
    <xf numFmtId="0" fontId="49" fillId="7" borderId="1" xfId="0" applyFont="1" applyFill="1" applyBorder="1"/>
    <xf numFmtId="173" fontId="60" fillId="0" borderId="1" xfId="5" applyNumberFormat="1" applyFont="1" applyBorder="1" applyAlignment="1" applyProtection="1">
      <alignment horizontal="center"/>
      <protection locked="0"/>
    </xf>
    <xf numFmtId="0" fontId="49" fillId="10" borderId="1" xfId="0" applyFont="1" applyFill="1" applyBorder="1"/>
    <xf numFmtId="0" fontId="50" fillId="17" borderId="1" xfId="0" applyFont="1" applyFill="1" applyBorder="1"/>
    <xf numFmtId="0" fontId="50" fillId="0" borderId="1" xfId="0" applyFont="1" applyBorder="1" applyAlignment="1">
      <alignment horizontal="center"/>
    </xf>
    <xf numFmtId="0" fontId="50" fillId="0" borderId="2" xfId="0" applyFont="1" applyBorder="1"/>
    <xf numFmtId="169" fontId="50" fillId="12" borderId="1" xfId="6" applyNumberFormat="1" applyFont="1" applyFill="1" applyBorder="1" applyAlignment="1" applyProtection="1">
      <alignment horizontal="center"/>
    </xf>
    <xf numFmtId="43" fontId="50" fillId="12" borderId="1" xfId="6" applyFont="1" applyFill="1" applyBorder="1" applyAlignment="1" applyProtection="1">
      <alignment horizontal="center"/>
    </xf>
    <xf numFmtId="167" fontId="52" fillId="14" borderId="1" xfId="5" applyNumberFormat="1" applyFont="1" applyFill="1" applyBorder="1" applyAlignment="1" applyProtection="1">
      <alignment horizontal="center"/>
    </xf>
    <xf numFmtId="173" fontId="52" fillId="14" borderId="1" xfId="5" applyNumberFormat="1" applyFont="1" applyFill="1" applyBorder="1" applyAlignment="1" applyProtection="1">
      <alignment horizontal="center"/>
    </xf>
    <xf numFmtId="0" fontId="61" fillId="0" borderId="0" xfId="0" applyFont="1"/>
    <xf numFmtId="0" fontId="32" fillId="0" borderId="0" xfId="0" applyFont="1" applyAlignment="1">
      <alignment horizontal="left"/>
    </xf>
    <xf numFmtId="0" fontId="62" fillId="0" borderId="0" xfId="0" applyFont="1"/>
    <xf numFmtId="0" fontId="63" fillId="0" borderId="0" xfId="0" applyFont="1"/>
    <xf numFmtId="0" fontId="64" fillId="0" borderId="0" xfId="0" applyFont="1"/>
    <xf numFmtId="0" fontId="67" fillId="0" borderId="0" xfId="0" applyFont="1" applyAlignment="1">
      <alignment vertical="center"/>
    </xf>
    <xf numFmtId="0" fontId="68" fillId="0" borderId="0" xfId="0" applyFont="1" applyAlignment="1">
      <alignment vertical="center"/>
    </xf>
    <xf numFmtId="9" fontId="68" fillId="0" borderId="0" xfId="0" applyNumberFormat="1" applyFont="1" applyAlignment="1">
      <alignment horizontal="right" vertical="center"/>
    </xf>
    <xf numFmtId="0" fontId="69" fillId="0" borderId="0" xfId="0" applyFont="1"/>
    <xf numFmtId="0" fontId="67" fillId="0" borderId="1" xfId="0" applyFont="1" applyBorder="1" applyAlignment="1">
      <alignment vertical="center"/>
    </xf>
    <xf numFmtId="0" fontId="68" fillId="0" borderId="1" xfId="0" applyFont="1" applyBorder="1" applyAlignment="1">
      <alignment vertical="center"/>
    </xf>
    <xf numFmtId="9" fontId="68" fillId="0" borderId="1" xfId="0" applyNumberFormat="1" applyFont="1" applyBorder="1" applyAlignment="1">
      <alignment horizontal="right" vertical="center"/>
    </xf>
    <xf numFmtId="0" fontId="68" fillId="0" borderId="0" xfId="0" applyFont="1" applyAlignment="1">
      <alignment horizontal="left" vertical="center" indent="5"/>
    </xf>
    <xf numFmtId="0" fontId="0" fillId="5" borderId="1" xfId="0" applyFill="1" applyBorder="1" applyProtection="1">
      <protection locked="0"/>
    </xf>
    <xf numFmtId="9" fontId="0" fillId="7" borderId="1" xfId="0" applyNumberFormat="1" applyFill="1" applyBorder="1" applyProtection="1">
      <protection locked="0"/>
    </xf>
    <xf numFmtId="172" fontId="35" fillId="0" borderId="0" xfId="6" applyNumberFormat="1" applyFont="1" applyFill="1" applyBorder="1" applyAlignment="1" applyProtection="1">
      <alignment horizontal="right"/>
    </xf>
    <xf numFmtId="172" fontId="35" fillId="0" borderId="0" xfId="6" applyNumberFormat="1" applyFont="1" applyFill="1" applyBorder="1" applyProtection="1">
      <protection locked="0"/>
    </xf>
    <xf numFmtId="0" fontId="58" fillId="11" borderId="2" xfId="0" applyFont="1" applyFill="1" applyBorder="1" applyAlignment="1">
      <alignment horizontal="center" vertical="center" wrapText="1"/>
    </xf>
    <xf numFmtId="0" fontId="58" fillId="11" borderId="1" xfId="0" applyFont="1" applyFill="1" applyBorder="1" applyAlignment="1">
      <alignment horizontal="center" vertical="center" wrapText="1"/>
    </xf>
    <xf numFmtId="167" fontId="60" fillId="0" borderId="1" xfId="5" applyNumberFormat="1" applyFont="1" applyFill="1" applyBorder="1" applyAlignment="1" applyProtection="1">
      <alignment horizontal="center"/>
    </xf>
    <xf numFmtId="171" fontId="52" fillId="14" borderId="1" xfId="5" applyFont="1" applyFill="1" applyBorder="1" applyAlignment="1" applyProtection="1">
      <alignment horizontal="center"/>
    </xf>
    <xf numFmtId="0" fontId="0" fillId="7" borderId="0" xfId="0" applyFill="1" applyProtection="1">
      <protection locked="0"/>
    </xf>
    <xf numFmtId="0" fontId="35" fillId="0" borderId="0" xfId="0" applyFont="1" applyAlignment="1">
      <alignment horizontal="right"/>
    </xf>
    <xf numFmtId="0" fontId="71" fillId="0" borderId="0" xfId="0" applyFont="1"/>
    <xf numFmtId="0" fontId="72" fillId="0" borderId="0" xfId="0" applyFont="1"/>
    <xf numFmtId="0" fontId="73" fillId="0" borderId="1" xfId="0" applyFont="1" applyBorder="1" applyAlignment="1">
      <alignment horizontal="center" vertical="center" wrapText="1"/>
    </xf>
    <xf numFmtId="0" fontId="73" fillId="0" borderId="1" xfId="0" applyFont="1" applyBorder="1" applyAlignment="1">
      <alignment horizontal="left" vertical="center" indent="3"/>
    </xf>
    <xf numFmtId="174" fontId="69" fillId="0" borderId="1" xfId="5" applyNumberFormat="1" applyFont="1" applyBorder="1" applyAlignment="1" applyProtection="1">
      <alignment horizontal="center" vertical="center"/>
    </xf>
    <xf numFmtId="0" fontId="74" fillId="0" borderId="1" xfId="0" applyFont="1" applyBorder="1" applyAlignment="1">
      <alignment horizontal="left" indent="2"/>
    </xf>
    <xf numFmtId="171" fontId="63" fillId="0" borderId="1" xfId="5" applyFont="1" applyBorder="1" applyProtection="1"/>
    <xf numFmtId="0" fontId="63" fillId="0" borderId="1" xfId="0" applyFont="1" applyBorder="1"/>
    <xf numFmtId="0" fontId="73" fillId="0" borderId="1" xfId="0" applyFont="1" applyBorder="1" applyAlignment="1">
      <alignment horizontal="left" vertical="center" indent="2"/>
    </xf>
    <xf numFmtId="167" fontId="63" fillId="0" borderId="1" xfId="5" applyNumberFormat="1" applyFont="1" applyBorder="1" applyProtection="1"/>
    <xf numFmtId="0" fontId="74" fillId="0" borderId="1" xfId="0" applyFont="1" applyBorder="1" applyAlignment="1">
      <alignment horizontal="left" indent="3"/>
    </xf>
    <xf numFmtId="174" fontId="69" fillId="0" borderId="1" xfId="5" applyNumberFormat="1" applyFont="1" applyFill="1" applyBorder="1" applyAlignment="1" applyProtection="1">
      <alignment horizontal="center" vertical="center"/>
    </xf>
    <xf numFmtId="0" fontId="69" fillId="0" borderId="0" xfId="0" applyFont="1" applyAlignment="1">
      <alignment horizontal="justify" vertical="center"/>
    </xf>
    <xf numFmtId="0" fontId="74" fillId="0" borderId="1" xfId="0" applyFont="1" applyBorder="1"/>
    <xf numFmtId="173" fontId="73" fillId="0" borderId="1" xfId="5" applyNumberFormat="1" applyFont="1" applyBorder="1" applyAlignment="1" applyProtection="1">
      <alignment horizontal="justify" vertical="center"/>
    </xf>
    <xf numFmtId="173" fontId="63" fillId="0" borderId="1" xfId="5" applyNumberFormat="1" applyFont="1" applyBorder="1" applyProtection="1"/>
    <xf numFmtId="0" fontId="0" fillId="0" borderId="1" xfId="0" applyBorder="1" applyAlignment="1">
      <alignment horizontal="center" vertical="center"/>
    </xf>
    <xf numFmtId="0" fontId="3" fillId="20"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39" fillId="0" borderId="0" xfId="0" applyFont="1" applyAlignment="1">
      <alignment vertical="center" wrapText="1"/>
    </xf>
    <xf numFmtId="0" fontId="3" fillId="19" borderId="1" xfId="0" applyFont="1" applyFill="1" applyBorder="1" applyAlignment="1">
      <alignment horizontal="center" vertical="center" wrapText="1"/>
    </xf>
    <xf numFmtId="0" fontId="0" fillId="0" borderId="0" xfId="0" applyAlignment="1">
      <alignment vertical="center" wrapText="1"/>
    </xf>
    <xf numFmtId="0" fontId="18" fillId="4" borderId="31" xfId="0" applyFont="1" applyFill="1" applyBorder="1" applyAlignment="1" applyProtection="1">
      <alignment vertical="center" wrapText="1"/>
      <protection locked="0"/>
    </xf>
    <xf numFmtId="175" fontId="20" fillId="4" borderId="16" xfId="0" applyNumberFormat="1" applyFont="1" applyFill="1" applyBorder="1" applyAlignment="1" applyProtection="1">
      <alignment vertical="justify"/>
      <protection locked="0"/>
    </xf>
    <xf numFmtId="0" fontId="18" fillId="4" borderId="29" xfId="0" applyFont="1" applyFill="1" applyBorder="1" applyAlignment="1" applyProtection="1">
      <alignment vertical="center" wrapText="1"/>
      <protection locked="0"/>
    </xf>
    <xf numFmtId="0" fontId="18" fillId="4" borderId="30" xfId="0" applyFont="1" applyFill="1" applyBorder="1" applyAlignment="1" applyProtection="1">
      <alignment vertical="center" wrapText="1"/>
      <protection locked="0"/>
    </xf>
    <xf numFmtId="0" fontId="18" fillId="4" borderId="36" xfId="0" applyFont="1" applyFill="1" applyBorder="1" applyAlignment="1" applyProtection="1">
      <alignment vertical="center" wrapText="1"/>
      <protection locked="0"/>
    </xf>
    <xf numFmtId="0" fontId="18" fillId="4" borderId="67" xfId="0" applyFont="1" applyFill="1" applyBorder="1" applyAlignment="1" applyProtection="1">
      <alignment vertical="center" wrapText="1"/>
      <protection locked="0"/>
    </xf>
    <xf numFmtId="0" fontId="18" fillId="4" borderId="20" xfId="0" applyFont="1" applyFill="1" applyBorder="1" applyAlignment="1" applyProtection="1">
      <alignment vertical="center" wrapText="1"/>
      <protection locked="0"/>
    </xf>
    <xf numFmtId="166" fontId="20" fillId="4" borderId="29" xfId="1" applyNumberFormat="1" applyFont="1" applyFill="1" applyBorder="1" applyAlignment="1" applyProtection="1">
      <alignment vertical="justify"/>
      <protection locked="0"/>
    </xf>
    <xf numFmtId="166" fontId="20" fillId="4" borderId="30" xfId="1" applyNumberFormat="1" applyFont="1" applyFill="1" applyBorder="1" applyAlignment="1" applyProtection="1">
      <alignment vertical="justify"/>
      <protection locked="0"/>
    </xf>
    <xf numFmtId="0" fontId="0" fillId="0" borderId="21" xfId="0" applyBorder="1"/>
    <xf numFmtId="0" fontId="13" fillId="4" borderId="67" xfId="0" applyFont="1" applyFill="1" applyBorder="1" applyAlignment="1" applyProtection="1">
      <alignment vertical="justify"/>
      <protection locked="0"/>
    </xf>
    <xf numFmtId="0" fontId="13" fillId="4" borderId="20" xfId="0" applyFont="1" applyFill="1" applyBorder="1" applyAlignment="1" applyProtection="1">
      <alignment vertical="justify"/>
      <protection locked="0"/>
    </xf>
    <xf numFmtId="0" fontId="0" fillId="0" borderId="19" xfId="0" applyBorder="1" applyAlignment="1">
      <alignment wrapText="1"/>
    </xf>
    <xf numFmtId="0" fontId="79" fillId="0" borderId="0" xfId="0" applyFont="1" applyAlignment="1">
      <alignment horizontal="left" vertical="center"/>
    </xf>
    <xf numFmtId="0" fontId="29" fillId="0" borderId="0" xfId="0" applyFont="1" applyAlignment="1">
      <alignment horizontal="center"/>
    </xf>
    <xf numFmtId="0" fontId="14" fillId="0" borderId="0" xfId="0" applyFont="1" applyAlignment="1">
      <alignment horizontal="left"/>
    </xf>
    <xf numFmtId="0" fontId="30" fillId="0" borderId="35" xfId="0" applyFont="1" applyBorder="1" applyAlignment="1">
      <alignment horizontal="center"/>
    </xf>
    <xf numFmtId="0" fontId="30" fillId="0" borderId="18" xfId="0" applyFont="1" applyBorder="1" applyAlignment="1">
      <alignment horizontal="center"/>
    </xf>
    <xf numFmtId="0" fontId="30" fillId="0" borderId="13" xfId="0" applyFont="1" applyBorder="1" applyAlignment="1">
      <alignment horizontal="right" vertical="center"/>
    </xf>
    <xf numFmtId="0" fontId="30" fillId="0" borderId="37" xfId="0" applyFont="1" applyBorder="1" applyAlignment="1">
      <alignment horizontal="right" vertical="center"/>
    </xf>
    <xf numFmtId="0" fontId="30" fillId="0" borderId="19" xfId="0" applyFont="1" applyBorder="1" applyAlignment="1">
      <alignment horizontal="right" vertical="center"/>
    </xf>
    <xf numFmtId="0" fontId="14" fillId="0" borderId="24" xfId="0" applyFont="1" applyBorder="1" applyAlignment="1" applyProtection="1">
      <alignment horizontal="left"/>
      <protection locked="0"/>
    </xf>
    <xf numFmtId="0" fontId="12" fillId="0" borderId="0" xfId="0" applyFont="1" applyAlignment="1" applyProtection="1">
      <alignment horizontal="left"/>
      <protection locked="0"/>
    </xf>
    <xf numFmtId="0" fontId="11" fillId="0" borderId="0" xfId="0" applyFont="1" applyProtection="1">
      <protection locked="0"/>
    </xf>
    <xf numFmtId="0" fontId="14" fillId="0" borderId="25" xfId="0" applyFont="1" applyBorder="1" applyAlignment="1" applyProtection="1">
      <alignment horizontal="left" vertical="top"/>
      <protection locked="0"/>
    </xf>
    <xf numFmtId="0" fontId="14" fillId="0" borderId="26" xfId="0" applyFont="1" applyBorder="1" applyAlignment="1" applyProtection="1">
      <alignment horizontal="left"/>
      <protection locked="0"/>
    </xf>
    <xf numFmtId="0" fontId="11" fillId="0" borderId="0" xfId="0" applyFont="1" applyAlignment="1" applyProtection="1">
      <alignment horizontal="center"/>
      <protection locked="0"/>
    </xf>
    <xf numFmtId="0" fontId="12" fillId="0" borderId="0" xfId="0" applyFont="1" applyAlignment="1" applyProtection="1">
      <alignment horizontal="left" vertical="top"/>
      <protection locked="0"/>
    </xf>
    <xf numFmtId="0" fontId="14" fillId="0" borderId="4" xfId="0" applyFont="1" applyBorder="1" applyAlignment="1" applyProtection="1">
      <alignment horizontal="center"/>
      <protection locked="0"/>
    </xf>
    <xf numFmtId="0" fontId="14" fillId="0" borderId="0" xfId="0" applyFont="1" applyAlignment="1" applyProtection="1">
      <alignment horizontal="right"/>
      <protection locked="0"/>
    </xf>
    <xf numFmtId="0" fontId="14" fillId="0" borderId="4"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13" fillId="0" borderId="0" xfId="0" applyFont="1" applyProtection="1">
      <protection locked="0"/>
    </xf>
    <xf numFmtId="0" fontId="16" fillId="0" borderId="0" xfId="3" applyNumberFormat="1" applyFont="1" applyFill="1" applyAlignment="1" applyProtection="1">
      <alignment vertical="center" wrapText="1"/>
      <protection locked="0"/>
    </xf>
    <xf numFmtId="0" fontId="17" fillId="0" borderId="0" xfId="3" applyNumberFormat="1" applyFont="1" applyAlignment="1" applyProtection="1">
      <alignment vertical="center" wrapText="1"/>
      <protection locked="0"/>
    </xf>
    <xf numFmtId="0" fontId="14" fillId="0" borderId="6"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2" fillId="0" borderId="6" xfId="0" applyFont="1" applyBorder="1" applyAlignment="1" applyProtection="1">
      <alignment vertical="center"/>
      <protection locked="0"/>
    </xf>
    <xf numFmtId="0" fontId="19" fillId="0" borderId="0" xfId="0" applyFont="1" applyProtection="1">
      <protection locked="0"/>
    </xf>
    <xf numFmtId="0" fontId="75" fillId="0" borderId="8" xfId="0" applyFont="1" applyBorder="1" applyAlignment="1" applyProtection="1">
      <alignment vertical="top" wrapText="1"/>
      <protection locked="0"/>
    </xf>
    <xf numFmtId="0" fontId="75" fillId="0" borderId="11" xfId="0" applyFont="1" applyBorder="1" applyAlignment="1" applyProtection="1">
      <alignment vertical="top" wrapText="1"/>
      <protection locked="0"/>
    </xf>
    <xf numFmtId="0" fontId="14" fillId="0" borderId="35" xfId="0" applyFont="1" applyBorder="1" applyAlignment="1" applyProtection="1">
      <alignment vertical="center"/>
      <protection locked="0"/>
    </xf>
    <xf numFmtId="0" fontId="14" fillId="0" borderId="36" xfId="0" applyFont="1" applyBorder="1" applyAlignment="1" applyProtection="1">
      <alignment vertical="justify"/>
      <protection locked="0"/>
    </xf>
    <xf numFmtId="0" fontId="14" fillId="0" borderId="67" xfId="0" applyFont="1" applyBorder="1" applyAlignment="1" applyProtection="1">
      <alignment vertical="justify" wrapText="1"/>
      <protection locked="0"/>
    </xf>
    <xf numFmtId="0" fontId="14" fillId="0" borderId="8" xfId="0" applyFont="1" applyBorder="1" applyAlignment="1" applyProtection="1">
      <alignment vertical="justify"/>
      <protection locked="0"/>
    </xf>
    <xf numFmtId="0" fontId="14" fillId="0" borderId="60" xfId="0" applyFont="1" applyBorder="1" applyAlignment="1" applyProtection="1">
      <alignment vertical="justify"/>
      <protection locked="0"/>
    </xf>
    <xf numFmtId="0" fontId="77" fillId="0" borderId="29" xfId="0" applyFont="1" applyBorder="1" applyAlignment="1" applyProtection="1">
      <alignment vertical="justify"/>
      <protection locked="0"/>
    </xf>
    <xf numFmtId="0" fontId="14" fillId="0" borderId="29" xfId="0" applyFont="1" applyBorder="1" applyAlignment="1" applyProtection="1">
      <alignment vertical="center"/>
      <protection locked="0"/>
    </xf>
    <xf numFmtId="0" fontId="77" fillId="0" borderId="31" xfId="0" applyFont="1" applyBorder="1" applyAlignment="1" applyProtection="1">
      <alignment vertical="justify"/>
      <protection locked="0"/>
    </xf>
    <xf numFmtId="0" fontId="14" fillId="0" borderId="31" xfId="0" applyFont="1" applyBorder="1" applyAlignment="1" applyProtection="1">
      <alignment vertical="center"/>
      <protection locked="0"/>
    </xf>
    <xf numFmtId="0" fontId="14" fillId="0" borderId="12" xfId="0" applyFont="1" applyBorder="1" applyAlignment="1" applyProtection="1">
      <alignment vertical="justify"/>
      <protection locked="0"/>
    </xf>
    <xf numFmtId="0" fontId="14" fillId="0" borderId="70" xfId="0" applyFont="1" applyBorder="1" applyAlignment="1" applyProtection="1">
      <alignment vertical="justify"/>
      <protection locked="0"/>
    </xf>
    <xf numFmtId="0" fontId="14" fillId="0" borderId="13" xfId="0" applyFont="1" applyBorder="1" applyAlignment="1" applyProtection="1">
      <alignment vertical="justify"/>
      <protection locked="0"/>
    </xf>
    <xf numFmtId="165" fontId="14" fillId="0" borderId="17" xfId="0" applyNumberFormat="1" applyFont="1" applyBorder="1" applyAlignment="1" applyProtection="1">
      <alignment vertical="justify"/>
      <protection locked="0"/>
    </xf>
    <xf numFmtId="0" fontId="14" fillId="0" borderId="37" xfId="0" applyFont="1" applyBorder="1" applyAlignment="1" applyProtection="1">
      <alignment vertical="justify"/>
      <protection locked="0"/>
    </xf>
    <xf numFmtId="166" fontId="14" fillId="0" borderId="29" xfId="1" applyNumberFormat="1" applyFont="1" applyBorder="1" applyAlignment="1" applyProtection="1">
      <alignment vertical="justify"/>
      <protection locked="0"/>
    </xf>
    <xf numFmtId="0" fontId="14" fillId="0" borderId="4" xfId="0" applyFont="1" applyBorder="1" applyAlignment="1" applyProtection="1">
      <alignment vertical="justify"/>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4" fillId="0" borderId="0" xfId="0" applyFont="1" applyProtection="1">
      <protection locked="0"/>
    </xf>
    <xf numFmtId="0" fontId="3" fillId="0" borderId="0" xfId="0" applyFont="1" applyAlignment="1" applyProtection="1">
      <alignment horizontal="center"/>
      <protection locked="0"/>
    </xf>
    <xf numFmtId="0" fontId="8" fillId="0" borderId="22" xfId="0" applyFont="1" applyBorder="1" applyAlignment="1" applyProtection="1">
      <alignment horizontal="left"/>
      <protection locked="0"/>
    </xf>
    <xf numFmtId="2" fontId="3" fillId="0" borderId="23" xfId="0" applyNumberFormat="1" applyFont="1" applyBorder="1" applyProtection="1">
      <protection locked="0"/>
    </xf>
    <xf numFmtId="0" fontId="8" fillId="0" borderId="0" xfId="0" applyFont="1" applyAlignment="1" applyProtection="1">
      <alignment horizontal="left"/>
      <protection locked="0"/>
    </xf>
    <xf numFmtId="0" fontId="3" fillId="0" borderId="0" xfId="0" applyFont="1" applyProtection="1">
      <protection locked="0"/>
    </xf>
    <xf numFmtId="0" fontId="21" fillId="0" borderId="21" xfId="0" applyFont="1" applyBorder="1" applyAlignment="1" applyProtection="1">
      <alignment vertical="top"/>
      <protection locked="0"/>
    </xf>
    <xf numFmtId="0" fontId="0" fillId="0" borderId="21" xfId="0" applyBorder="1" applyProtection="1">
      <protection locked="0"/>
    </xf>
    <xf numFmtId="0" fontId="8" fillId="0" borderId="21" xfId="0" applyFont="1" applyBorder="1" applyAlignment="1" applyProtection="1">
      <alignment horizontal="left"/>
      <protection locked="0"/>
    </xf>
    <xf numFmtId="0" fontId="3" fillId="0" borderId="21" xfId="0" applyFont="1" applyBorder="1" applyProtection="1">
      <protection locked="0"/>
    </xf>
    <xf numFmtId="0" fontId="22" fillId="0" borderId="0" xfId="0" applyFont="1" applyAlignment="1" applyProtection="1">
      <alignment vertical="top"/>
      <protection locked="0"/>
    </xf>
    <xf numFmtId="0" fontId="23" fillId="0" borderId="0" xfId="0" applyFont="1" applyProtection="1">
      <protection locked="0"/>
    </xf>
    <xf numFmtId="0" fontId="24" fillId="0" borderId="0" xfId="0" applyFont="1" applyAlignment="1" applyProtection="1">
      <alignment horizontal="left"/>
      <protection locked="0"/>
    </xf>
    <xf numFmtId="0" fontId="25" fillId="0" borderId="0" xfId="0" applyFont="1" applyProtection="1">
      <protection locked="0"/>
    </xf>
    <xf numFmtId="0" fontId="26" fillId="0" borderId="0" xfId="0" applyFont="1" applyProtection="1">
      <protection locked="0"/>
    </xf>
    <xf numFmtId="0" fontId="9" fillId="0" borderId="0" xfId="0" applyFont="1" applyProtection="1">
      <protection locked="0"/>
    </xf>
    <xf numFmtId="0" fontId="5" fillId="0" borderId="0" xfId="0" applyFont="1" applyProtection="1">
      <protection locked="0"/>
    </xf>
    <xf numFmtId="0" fontId="3" fillId="0" borderId="1" xfId="0" applyFont="1" applyBorder="1" applyAlignment="1" applyProtection="1">
      <alignment horizontal="center" vertical="center"/>
      <protection locked="0"/>
    </xf>
    <xf numFmtId="0" fontId="0" fillId="0" borderId="0" xfId="0" applyAlignment="1" applyProtection="1">
      <alignment vertical="top" wrapText="1"/>
      <protection locked="0"/>
    </xf>
    <xf numFmtId="167" fontId="2" fillId="0" borderId="0" xfId="1" applyNumberFormat="1" applyFont="1" applyFill="1" applyBorder="1" applyProtection="1">
      <protection locked="0"/>
    </xf>
    <xf numFmtId="9" fontId="8" fillId="0" borderId="0" xfId="2" applyFont="1" applyFill="1" applyAlignment="1" applyProtection="1">
      <alignment horizontal="left"/>
      <protection locked="0"/>
    </xf>
    <xf numFmtId="0" fontId="27" fillId="0" borderId="0" xfId="0" applyFont="1" applyProtection="1">
      <protection locked="0"/>
    </xf>
    <xf numFmtId="0" fontId="74" fillId="0" borderId="72" xfId="0" applyFont="1" applyBorder="1" applyAlignment="1">
      <alignment horizontal="center"/>
    </xf>
    <xf numFmtId="0" fontId="18" fillId="4" borderId="30" xfId="0" applyFont="1" applyFill="1" applyBorder="1" applyAlignment="1" applyProtection="1">
      <alignment vertical="center" wrapText="1"/>
      <protection locked="0"/>
    </xf>
    <xf numFmtId="0" fontId="0" fillId="0" borderId="0" xfId="0" applyAlignment="1">
      <alignment horizontal="left" vertical="top" wrapText="1"/>
    </xf>
    <xf numFmtId="0" fontId="5" fillId="7" borderId="1" xfId="0" applyFont="1" applyFill="1" applyBorder="1" applyAlignment="1">
      <alignment horizontal="left" vertical="center"/>
    </xf>
    <xf numFmtId="0" fontId="7" fillId="0" borderId="0" xfId="0" applyFont="1" applyAlignment="1">
      <alignment horizontal="left" vertical="center" wrapText="1"/>
    </xf>
    <xf numFmtId="0" fontId="76" fillId="0" borderId="0" xfId="0" applyFont="1" applyAlignment="1">
      <alignment horizontal="left" vertical="center" wrapText="1"/>
    </xf>
    <xf numFmtId="0" fontId="5" fillId="7" borderId="2" xfId="0" applyFont="1" applyFill="1" applyBorder="1" applyAlignment="1">
      <alignment horizontal="left" vertical="center" wrapText="1"/>
    </xf>
    <xf numFmtId="0" fontId="5" fillId="7" borderId="69" xfId="0" applyFont="1" applyFill="1" applyBorder="1" applyAlignment="1">
      <alignment horizontal="left" vertical="center"/>
    </xf>
    <xf numFmtId="0" fontId="5" fillId="7" borderId="3" xfId="0" applyFont="1" applyFill="1" applyBorder="1" applyAlignment="1">
      <alignment horizontal="left" vertical="center"/>
    </xf>
    <xf numFmtId="175" fontId="20" fillId="4" borderId="60" xfId="0" applyNumberFormat="1" applyFont="1" applyFill="1" applyBorder="1" applyAlignment="1" applyProtection="1">
      <alignment horizontal="right" vertical="justify"/>
      <protection locked="0"/>
    </xf>
    <xf numFmtId="175" fontId="20" fillId="4" borderId="61" xfId="0" applyNumberFormat="1" applyFont="1" applyFill="1" applyBorder="1" applyAlignment="1" applyProtection="1">
      <alignment horizontal="right" vertical="justify"/>
      <protection locked="0"/>
    </xf>
    <xf numFmtId="175" fontId="20" fillId="4" borderId="62" xfId="0" applyNumberFormat="1" applyFont="1" applyFill="1" applyBorder="1" applyAlignment="1" applyProtection="1">
      <alignment horizontal="right" vertical="justify"/>
      <protection locked="0"/>
    </xf>
    <xf numFmtId="0" fontId="16" fillId="0" borderId="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4" borderId="6" xfId="2" applyNumberFormat="1" applyFont="1" applyFill="1" applyBorder="1" applyAlignment="1" applyProtection="1">
      <alignment vertical="center" wrapText="1"/>
      <protection locked="0"/>
    </xf>
    <xf numFmtId="0" fontId="15" fillId="4" borderId="5" xfId="2" applyNumberFormat="1" applyFont="1" applyFill="1" applyBorder="1" applyAlignment="1" applyProtection="1">
      <alignment vertical="center" wrapText="1"/>
      <protection locked="0"/>
    </xf>
    <xf numFmtId="0" fontId="18" fillId="4" borderId="6" xfId="0" applyFont="1" applyFill="1" applyBorder="1" applyAlignment="1" applyProtection="1">
      <alignment vertical="center" wrapText="1"/>
      <protection locked="0"/>
    </xf>
    <xf numFmtId="0" fontId="18" fillId="4" borderId="7" xfId="0" applyFont="1" applyFill="1" applyBorder="1" applyAlignment="1" applyProtection="1">
      <alignment vertical="center" wrapText="1"/>
      <protection locked="0"/>
    </xf>
    <xf numFmtId="0" fontId="18" fillId="4" borderId="5" xfId="0" applyFont="1" applyFill="1" applyBorder="1" applyAlignment="1" applyProtection="1">
      <alignment vertical="center" wrapText="1"/>
      <protection locked="0"/>
    </xf>
    <xf numFmtId="0" fontId="18" fillId="4" borderId="8" xfId="0" applyFont="1" applyFill="1" applyBorder="1" applyAlignment="1" applyProtection="1">
      <alignment vertical="center" wrapText="1"/>
      <protection locked="0"/>
    </xf>
    <xf numFmtId="0" fontId="18" fillId="4" borderId="9"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18" fillId="4" borderId="60" xfId="0" applyFont="1" applyFill="1" applyBorder="1" applyAlignment="1" applyProtection="1">
      <alignment vertical="center" wrapText="1"/>
      <protection locked="0"/>
    </xf>
    <xf numFmtId="0" fontId="18" fillId="4" borderId="61" xfId="0" applyFont="1" applyFill="1" applyBorder="1" applyAlignment="1" applyProtection="1">
      <alignment vertical="center" wrapText="1"/>
      <protection locked="0"/>
    </xf>
    <xf numFmtId="0" fontId="18" fillId="4" borderId="62" xfId="0" applyFont="1" applyFill="1" applyBorder="1" applyAlignment="1" applyProtection="1">
      <alignment vertical="center" wrapText="1"/>
      <protection locked="0"/>
    </xf>
    <xf numFmtId="0" fontId="18" fillId="4" borderId="12" xfId="0" applyFont="1" applyFill="1" applyBorder="1" applyAlignment="1" applyProtection="1">
      <alignment vertical="center" wrapText="1"/>
      <protection locked="0"/>
    </xf>
    <xf numFmtId="0" fontId="18" fillId="4" borderId="65" xfId="0" applyFont="1" applyFill="1" applyBorder="1" applyAlignment="1" applyProtection="1">
      <alignment vertical="center" wrapText="1"/>
      <protection locked="0"/>
    </xf>
    <xf numFmtId="0" fontId="18" fillId="4" borderId="66" xfId="0" applyFont="1" applyFill="1" applyBorder="1" applyAlignment="1" applyProtection="1">
      <alignment vertical="center" wrapText="1"/>
      <protection locked="0"/>
    </xf>
    <xf numFmtId="0" fontId="14" fillId="0" borderId="7" xfId="0" applyFont="1" applyBorder="1" applyAlignment="1" applyProtection="1">
      <alignment horizontal="center" vertical="top" wrapText="1"/>
      <protection locked="0"/>
    </xf>
    <xf numFmtId="0" fontId="18" fillId="4" borderId="17" xfId="0" applyFont="1" applyFill="1" applyBorder="1" applyAlignment="1" applyProtection="1">
      <alignment vertical="center" wrapText="1"/>
      <protection locked="0"/>
    </xf>
    <xf numFmtId="0" fontId="18" fillId="4" borderId="18" xfId="0" applyFont="1" applyFill="1" applyBorder="1" applyAlignment="1" applyProtection="1">
      <alignment vertical="center" wrapText="1"/>
      <protection locked="0"/>
    </xf>
    <xf numFmtId="0" fontId="18" fillId="4" borderId="29" xfId="0" applyFont="1" applyFill="1" applyBorder="1" applyAlignment="1" applyProtection="1">
      <alignment vertical="center" wrapText="1"/>
      <protection locked="0"/>
    </xf>
    <xf numFmtId="0" fontId="18" fillId="4" borderId="30" xfId="0" applyFont="1" applyFill="1" applyBorder="1" applyAlignment="1" applyProtection="1">
      <alignment vertical="center" wrapText="1"/>
      <protection locked="0"/>
    </xf>
    <xf numFmtId="0" fontId="18" fillId="4" borderId="31"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35" xfId="0" applyFont="1" applyFill="1" applyBorder="1" applyAlignment="1" applyProtection="1">
      <alignment vertical="center" wrapText="1"/>
      <protection locked="0"/>
    </xf>
    <xf numFmtId="0" fontId="18" fillId="4" borderId="36" xfId="0" applyFont="1" applyFill="1" applyBorder="1" applyAlignment="1" applyProtection="1">
      <alignment vertical="center" wrapText="1"/>
      <protection locked="0"/>
    </xf>
    <xf numFmtId="0" fontId="14" fillId="0" borderId="68"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165" fontId="20" fillId="4" borderId="17" xfId="0" applyNumberFormat="1" applyFont="1" applyFill="1" applyBorder="1" applyAlignment="1" applyProtection="1">
      <alignment horizontal="center" vertical="justify"/>
      <protection locked="0"/>
    </xf>
    <xf numFmtId="165" fontId="20" fillId="4" borderId="18" xfId="0" applyNumberFormat="1" applyFont="1" applyFill="1" applyBorder="1" applyAlignment="1" applyProtection="1">
      <alignment horizontal="center" vertical="justify"/>
      <protection locked="0"/>
    </xf>
    <xf numFmtId="0" fontId="0" fillId="0" borderId="7" xfId="0" applyBorder="1" applyAlignment="1" applyProtection="1">
      <alignment horizontal="center"/>
      <protection locked="0"/>
    </xf>
    <xf numFmtId="14" fontId="20" fillId="4" borderId="8" xfId="0" applyNumberFormat="1" applyFont="1" applyFill="1" applyBorder="1" applyAlignment="1" applyProtection="1">
      <alignment vertical="justify"/>
      <protection locked="0"/>
    </xf>
    <xf numFmtId="14" fontId="20" fillId="4" borderId="9" xfId="0" applyNumberFormat="1" applyFont="1" applyFill="1" applyBorder="1" applyAlignment="1" applyProtection="1">
      <alignment vertical="justify"/>
      <protection locked="0"/>
    </xf>
    <xf numFmtId="14" fontId="20" fillId="4" borderId="10" xfId="0" applyNumberFormat="1" applyFont="1" applyFill="1" applyBorder="1" applyAlignment="1" applyProtection="1">
      <alignment vertical="justify"/>
      <protection locked="0"/>
    </xf>
    <xf numFmtId="14" fontId="20" fillId="4" borderId="60" xfId="0" applyNumberFormat="1" applyFont="1" applyFill="1" applyBorder="1" applyAlignment="1" applyProtection="1">
      <alignment vertical="justify"/>
      <protection locked="0"/>
    </xf>
    <xf numFmtId="14" fontId="20" fillId="4" borderId="61" xfId="0" applyNumberFormat="1" applyFont="1" applyFill="1" applyBorder="1" applyAlignment="1" applyProtection="1">
      <alignment vertical="justify"/>
      <protection locked="0"/>
    </xf>
    <xf numFmtId="14" fontId="20" fillId="4" borderId="62" xfId="0" applyNumberFormat="1" applyFont="1" applyFill="1" applyBorder="1" applyAlignment="1" applyProtection="1">
      <alignment vertical="justify"/>
      <protection locked="0"/>
    </xf>
    <xf numFmtId="2" fontId="20" fillId="4" borderId="12" xfId="0" applyNumberFormat="1" applyFont="1" applyFill="1" applyBorder="1" applyAlignment="1" applyProtection="1">
      <alignment vertical="justify"/>
      <protection locked="0"/>
    </xf>
    <xf numFmtId="0" fontId="20" fillId="4" borderId="65" xfId="0" applyFont="1" applyFill="1" applyBorder="1" applyAlignment="1" applyProtection="1">
      <alignment vertical="justify"/>
      <protection locked="0"/>
    </xf>
    <xf numFmtId="0" fontId="20" fillId="4" borderId="66" xfId="0" applyFont="1" applyFill="1" applyBorder="1" applyAlignment="1" applyProtection="1">
      <alignment vertical="justify"/>
      <protection locked="0"/>
    </xf>
    <xf numFmtId="2" fontId="20" fillId="4" borderId="12" xfId="0" applyNumberFormat="1" applyFont="1" applyFill="1" applyBorder="1" applyAlignment="1" applyProtection="1">
      <alignment horizontal="right" vertical="center"/>
      <protection locked="0"/>
    </xf>
    <xf numFmtId="0" fontId="20" fillId="4" borderId="65" xfId="0" applyFont="1" applyFill="1" applyBorder="1" applyAlignment="1" applyProtection="1">
      <alignment horizontal="right" vertical="center"/>
      <protection locked="0"/>
    </xf>
    <xf numFmtId="0" fontId="20" fillId="4" borderId="66" xfId="0" applyFont="1" applyFill="1" applyBorder="1" applyAlignment="1" applyProtection="1">
      <alignment horizontal="right" vertical="center"/>
      <protection locked="0"/>
    </xf>
    <xf numFmtId="164" fontId="20" fillId="4" borderId="63" xfId="0" applyNumberFormat="1" applyFont="1" applyFill="1" applyBorder="1" applyAlignment="1" applyProtection="1">
      <alignment horizontal="right" vertical="justify"/>
      <protection locked="0"/>
    </xf>
    <xf numFmtId="164" fontId="20" fillId="4" borderId="29" xfId="0" applyNumberFormat="1" applyFont="1" applyFill="1" applyBorder="1" applyAlignment="1" applyProtection="1">
      <alignment horizontal="right" vertical="justify"/>
      <protection locked="0"/>
    </xf>
    <xf numFmtId="164" fontId="20" fillId="4" borderId="30" xfId="0" applyNumberFormat="1" applyFont="1" applyFill="1" applyBorder="1" applyAlignment="1" applyProtection="1">
      <alignment horizontal="right" vertical="justify"/>
      <protection locked="0"/>
    </xf>
    <xf numFmtId="0" fontId="20" fillId="4" borderId="6" xfId="0" applyFont="1" applyFill="1" applyBorder="1" applyAlignment="1" applyProtection="1">
      <alignment horizontal="center" vertical="justify"/>
      <protection locked="0"/>
    </xf>
    <xf numFmtId="0" fontId="20" fillId="4" borderId="7" xfId="0" applyFont="1" applyFill="1" applyBorder="1" applyAlignment="1" applyProtection="1">
      <alignment horizontal="center" vertical="justify"/>
      <protection locked="0"/>
    </xf>
    <xf numFmtId="0" fontId="20" fillId="4" borderId="59" xfId="0" applyFont="1" applyFill="1" applyBorder="1" applyAlignment="1" applyProtection="1">
      <alignment horizontal="center" vertical="justify"/>
      <protection locked="0"/>
    </xf>
    <xf numFmtId="0" fontId="0" fillId="0" borderId="28" xfId="0" applyBorder="1" applyAlignment="1" applyProtection="1">
      <alignment horizontal="center"/>
      <protection locked="0"/>
    </xf>
    <xf numFmtId="0" fontId="21" fillId="0" borderId="21" xfId="0" applyFont="1" applyBorder="1" applyAlignment="1" applyProtection="1">
      <alignment horizontal="left" vertical="top"/>
      <protection locked="0"/>
    </xf>
    <xf numFmtId="0" fontId="14" fillId="0" borderId="69" xfId="0" applyFont="1" applyBorder="1" applyAlignment="1" applyProtection="1">
      <alignment horizontal="center" vertical="justify"/>
      <protection locked="0"/>
    </xf>
    <xf numFmtId="0" fontId="8" fillId="0" borderId="1" xfId="0" applyFont="1" applyBorder="1" applyAlignment="1" applyProtection="1">
      <alignment horizontal="center" vertical="center"/>
      <protection locked="0"/>
    </xf>
    <xf numFmtId="0" fontId="18" fillId="4" borderId="1" xfId="0" applyFont="1" applyFill="1"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3" fillId="0" borderId="1" xfId="0" applyFont="1" applyBorder="1" applyAlignment="1" applyProtection="1">
      <alignment horizontal="center"/>
      <protection locked="0"/>
    </xf>
    <xf numFmtId="0" fontId="18" fillId="4" borderId="2" xfId="0" applyFont="1" applyFill="1" applyBorder="1" applyAlignment="1" applyProtection="1">
      <alignment horizontal="left" vertical="center" wrapText="1"/>
      <protection locked="0"/>
    </xf>
    <xf numFmtId="0" fontId="18" fillId="4" borderId="64" xfId="0" applyFont="1" applyFill="1" applyBorder="1" applyAlignment="1" applyProtection="1">
      <alignment horizontal="left" vertical="center" wrapText="1"/>
      <protection locked="0"/>
    </xf>
    <xf numFmtId="0" fontId="18" fillId="4" borderId="3" xfId="0" applyFont="1" applyFill="1" applyBorder="1" applyAlignment="1" applyProtection="1">
      <alignment horizontal="left" vertical="center" wrapText="1"/>
      <protection locked="0"/>
    </xf>
    <xf numFmtId="0" fontId="29" fillId="0" borderId="32" xfId="0" applyFont="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168" fontId="3" fillId="10" borderId="48" xfId="0" applyNumberFormat="1" applyFont="1" applyFill="1" applyBorder="1" applyAlignment="1">
      <alignment horizontal="center" vertical="center" wrapText="1"/>
    </xf>
    <xf numFmtId="168" fontId="3" fillId="10" borderId="49" xfId="0" applyNumberFormat="1" applyFont="1" applyFill="1" applyBorder="1" applyAlignment="1">
      <alignment horizontal="center" vertical="center" wrapText="1"/>
    </xf>
    <xf numFmtId="168" fontId="3" fillId="10" borderId="50" xfId="0" applyNumberFormat="1" applyFont="1" applyFill="1" applyBorder="1" applyAlignment="1">
      <alignment horizontal="center" vertical="center" wrapText="1"/>
    </xf>
    <xf numFmtId="0" fontId="7" fillId="0" borderId="0" xfId="0" applyFont="1" applyAlignment="1">
      <alignment horizontal="center" vertical="center" wrapText="1"/>
    </xf>
    <xf numFmtId="0" fontId="0" fillId="3" borderId="1" xfId="0" applyFill="1" applyBorder="1" applyAlignment="1">
      <alignment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xf>
    <xf numFmtId="0" fontId="3" fillId="2" borderId="64" xfId="0" applyFont="1" applyFill="1" applyBorder="1" applyAlignment="1">
      <alignment horizontal="center"/>
    </xf>
    <xf numFmtId="0" fontId="3" fillId="2" borderId="3" xfId="0" applyFont="1" applyFill="1" applyBorder="1" applyAlignment="1">
      <alignment horizontal="center"/>
    </xf>
    <xf numFmtId="0" fontId="43" fillId="13" borderId="21" xfId="0" applyFont="1" applyFill="1" applyBorder="1" applyAlignment="1">
      <alignment horizontal="center" vertical="center" wrapText="1"/>
    </xf>
    <xf numFmtId="0" fontId="35" fillId="0" borderId="0" xfId="0" applyFont="1" applyAlignment="1">
      <alignment horizontal="left"/>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44" fillId="11" borderId="2" xfId="0" applyFont="1" applyFill="1" applyBorder="1" applyAlignment="1">
      <alignment horizontal="center" vertical="center" wrapText="1"/>
    </xf>
    <xf numFmtId="0" fontId="44" fillId="11" borderId="64" xfId="0" applyFont="1" applyFill="1" applyBorder="1" applyAlignment="1">
      <alignment horizontal="center" vertical="center" wrapText="1"/>
    </xf>
    <xf numFmtId="0" fontId="44" fillId="11" borderId="3" xfId="0" applyFont="1" applyFill="1" applyBorder="1" applyAlignment="1">
      <alignment horizontal="center" vertical="center" wrapText="1"/>
    </xf>
    <xf numFmtId="0" fontId="44" fillId="11" borderId="71" xfId="0" applyFont="1" applyFill="1" applyBorder="1" applyAlignment="1">
      <alignment horizontal="center" vertical="center" wrapText="1"/>
    </xf>
    <xf numFmtId="0" fontId="44" fillId="11" borderId="54" xfId="0" applyFont="1" applyFill="1" applyBorder="1" applyAlignment="1">
      <alignment horizontal="center" vertical="center" wrapText="1"/>
    </xf>
    <xf numFmtId="0" fontId="44" fillId="11" borderId="52" xfId="0" applyFont="1" applyFill="1" applyBorder="1" applyAlignment="1">
      <alignment horizontal="center" vertical="center" wrapText="1"/>
    </xf>
    <xf numFmtId="0" fontId="47" fillId="14" borderId="72" xfId="0" applyFont="1" applyFill="1" applyBorder="1" applyAlignment="1">
      <alignment horizontal="center" vertical="center" wrapText="1"/>
    </xf>
    <xf numFmtId="0" fontId="47" fillId="14" borderId="53" xfId="0" applyFont="1" applyFill="1" applyBorder="1" applyAlignment="1">
      <alignment horizontal="center" vertical="center" wrapText="1"/>
    </xf>
    <xf numFmtId="0" fontId="44" fillId="15" borderId="1" xfId="0" applyFont="1" applyFill="1" applyBorder="1" applyAlignment="1">
      <alignment horizontal="center" wrapText="1"/>
    </xf>
    <xf numFmtId="0" fontId="7" fillId="0" borderId="0" xfId="0" applyFont="1" applyAlignment="1">
      <alignment horizontal="left" vertical="top" wrapText="1"/>
    </xf>
    <xf numFmtId="167" fontId="0" fillId="7" borderId="2" xfId="5" applyNumberFormat="1" applyFont="1" applyFill="1" applyBorder="1" applyAlignment="1" applyProtection="1">
      <alignment horizontal="center"/>
      <protection locked="0"/>
    </xf>
    <xf numFmtId="0" fontId="44" fillId="11" borderId="1" xfId="0" applyFont="1" applyFill="1" applyBorder="1" applyAlignment="1">
      <alignment horizontal="center" vertical="center" wrapText="1"/>
    </xf>
    <xf numFmtId="0" fontId="58" fillId="11" borderId="2" xfId="0" applyFont="1" applyFill="1" applyBorder="1" applyAlignment="1">
      <alignment horizontal="center" vertical="center" wrapText="1"/>
    </xf>
    <xf numFmtId="0" fontId="58" fillId="11" borderId="71" xfId="0" applyFont="1" applyFill="1" applyBorder="1" applyAlignment="1">
      <alignment horizontal="center" vertical="center" wrapText="1"/>
    </xf>
    <xf numFmtId="0" fontId="58" fillId="11" borderId="72" xfId="0" applyFont="1" applyFill="1" applyBorder="1" applyAlignment="1">
      <alignment horizontal="center" vertical="center" wrapText="1"/>
    </xf>
    <xf numFmtId="0" fontId="58" fillId="15" borderId="1" xfId="0" applyFont="1" applyFill="1" applyBorder="1" applyAlignment="1">
      <alignment horizontal="center" wrapText="1"/>
    </xf>
    <xf numFmtId="0" fontId="68" fillId="0" borderId="0" xfId="0" applyFont="1" applyAlignment="1">
      <alignment horizontal="justify" vertical="justify"/>
    </xf>
    <xf numFmtId="0" fontId="49" fillId="10" borderId="72" xfId="0" applyFont="1" applyFill="1" applyBorder="1" applyAlignment="1">
      <alignment horizontal="center"/>
    </xf>
    <xf numFmtId="0" fontId="49" fillId="7" borderId="72" xfId="0" applyFont="1" applyFill="1" applyBorder="1" applyAlignment="1">
      <alignment horizontal="center"/>
    </xf>
    <xf numFmtId="0" fontId="21" fillId="0" borderId="0" xfId="0" applyFont="1" applyAlignment="1">
      <alignment horizontal="center" vertical="center"/>
    </xf>
    <xf numFmtId="0" fontId="65" fillId="0" borderId="0" xfId="0" applyFont="1" applyAlignment="1">
      <alignment horizontal="justify" vertical="justify" wrapText="1"/>
    </xf>
    <xf numFmtId="0" fontId="68" fillId="0" borderId="0" xfId="0" applyFont="1" applyAlignment="1">
      <alignment horizontal="justify" vertical="center" wrapText="1"/>
    </xf>
    <xf numFmtId="0" fontId="49" fillId="10" borderId="58" xfId="0" applyFont="1" applyFill="1" applyBorder="1" applyAlignment="1">
      <alignment horizontal="center"/>
    </xf>
    <xf numFmtId="0" fontId="49" fillId="10" borderId="53" xfId="0" applyFont="1" applyFill="1" applyBorder="1" applyAlignment="1">
      <alignment horizontal="center"/>
    </xf>
    <xf numFmtId="0" fontId="49" fillId="7" borderId="58" xfId="0" applyFont="1" applyFill="1" applyBorder="1" applyAlignment="1">
      <alignment horizontal="center"/>
    </xf>
    <xf numFmtId="0" fontId="49" fillId="7" borderId="53" xfId="0" applyFont="1" applyFill="1" applyBorder="1" applyAlignment="1">
      <alignment horizontal="center"/>
    </xf>
    <xf numFmtId="0" fontId="58" fillId="11" borderId="64" xfId="0" applyFont="1" applyFill="1" applyBorder="1" applyAlignment="1">
      <alignment horizontal="center" vertical="center" wrapText="1"/>
    </xf>
    <xf numFmtId="0" fontId="58" fillId="11" borderId="3" xfId="0" applyFont="1" applyFill="1" applyBorder="1" applyAlignment="1">
      <alignment horizontal="center" vertical="center" wrapText="1"/>
    </xf>
    <xf numFmtId="0" fontId="58" fillId="11" borderId="54" xfId="0" applyFont="1" applyFill="1" applyBorder="1" applyAlignment="1">
      <alignment horizontal="center" vertical="center" wrapText="1"/>
    </xf>
    <xf numFmtId="0" fontId="70" fillId="0" borderId="0" xfId="0" applyFont="1" applyAlignment="1">
      <alignment horizontal="left" vertical="center" wrapText="1"/>
    </xf>
    <xf numFmtId="0" fontId="63" fillId="0" borderId="0" xfId="0" applyFont="1" applyAlignment="1">
      <alignment horizontal="left" vertical="justify"/>
    </xf>
  </cellXfs>
  <cellStyles count="8">
    <cellStyle name="Lien hypertexte" xfId="3" builtinId="8"/>
    <cellStyle name="Milliers" xfId="1" builtinId="3"/>
    <cellStyle name="Milliers 16" xfId="6" xr:uid="{00000000-0005-0000-0000-000002000000}"/>
    <cellStyle name="Milliers 2" xfId="5" xr:uid="{00000000-0005-0000-0000-000003000000}"/>
    <cellStyle name="Normal" xfId="0" builtinId="0"/>
    <cellStyle name="Normal 3 2" xfId="4" xr:uid="{00000000-0005-0000-0000-000005000000}"/>
    <cellStyle name="Pourcentage" xfId="2" builtinId="5"/>
    <cellStyle name="Pourcentage 2" xfId="7" xr:uid="{00000000-0005-0000-0000-000007000000}"/>
  </cellStyles>
  <dxfs count="11">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1362701</xdr:colOff>
      <xdr:row>9</xdr:row>
      <xdr:rowOff>1253</xdr:rowOff>
    </xdr:to>
    <xdr:pic>
      <xdr:nvPicPr>
        <xdr:cNvPr id="4" name="Image 3">
          <a:extLst>
            <a:ext uri="{FF2B5EF4-FFF2-40B4-BE49-F238E27FC236}">
              <a16:creationId xmlns:a16="http://schemas.microsoft.com/office/drawing/2014/main" id="{5C9E1A52-87D8-403A-9764-7EF587654BE2}"/>
            </a:ext>
          </a:extLst>
        </xdr:cNvPr>
        <xdr:cNvPicPr>
          <a:picLocks noChangeAspect="1"/>
        </xdr:cNvPicPr>
      </xdr:nvPicPr>
      <xdr:blipFill>
        <a:blip xmlns:r="http://schemas.openxmlformats.org/officeDocument/2006/relationships" r:embed="rId1"/>
        <a:stretch>
          <a:fillRect/>
        </a:stretch>
      </xdr:blipFill>
      <xdr:spPr>
        <a:xfrm>
          <a:off x="0" y="0"/>
          <a:ext cx="1359526" cy="1268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8467</xdr:rowOff>
    </xdr:from>
    <xdr:to>
      <xdr:col>0</xdr:col>
      <xdr:colOff>1425575</xdr:colOff>
      <xdr:row>0</xdr:row>
      <xdr:rowOff>1287992</xdr:rowOff>
    </xdr:to>
    <xdr:pic>
      <xdr:nvPicPr>
        <xdr:cNvPr id="2" name="Image 1">
          <a:extLst>
            <a:ext uri="{FF2B5EF4-FFF2-40B4-BE49-F238E27FC236}">
              <a16:creationId xmlns:a16="http://schemas.microsoft.com/office/drawing/2014/main" id="{9DD4FEA4-114E-43A1-BEA4-935155FC95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1642"/>
          <a:ext cx="1425575" cy="1276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 Piccirilli" id="{D5E280FD-6E82-49DC-BAD7-29051FB80A47}" userId="S. Piccirilli" providerId="None"/>
  <person displayName="Frederic Praillet - APERe" id="{D211524A-846F-4A08-BA11-872092E084C6}" userId="S::fpraillet@apere.org::22c4d647-71fb-48e2-820b-d21515086534" providerId="AD"/>
  <person displayName="PICCIRILLI Sara" id="{BD53E088-015F-464F-B599-9DC27B23B9A5}" userId="S::sara.piccirilli@spw.wallonie.be::96fe5c5a-cfb2-4fa5-b1f2-56a49af2c582" providerId="AD"/>
  <person displayName="BATUNGWANAYO Cécile" id="{3F1A3B2D-E747-4AAE-959B-46DE288413F3}" userId="S::cecile.batungwanayo@spw.wallonie.be::b9661214-d2d4-4b23-b82e-5fa5281e831f" providerId="AD"/>
  <person displayName="Michaël COTTON" id="{7EC9080C-192E-49FC-A7DC-F8C022D23380}" userId="S::michael.cotton_hainaut.be#ext#@walloniegov.onmicrosoft.com::e855c4b9-c52f-447c-918d-c7e9eb3f794d"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2-11-29T09:01:04.61" personId="{BD53E088-015F-464F-B599-9DC27B23B9A5}" id="{C23FA047-A311-462D-AF0F-8A7C47C25911}">
    <text>Définition voir Guide CdM p.38 https://eu-mayors.ec.europa.eu/sites/default/files/2022-10/Covenant-reporting-guidelines-EN-final.pdf</text>
  </threadedComment>
  <threadedComment ref="C9" dT="2022-11-29T09:09:14.18" personId="{BD53E088-015F-464F-B599-9DC27B23B9A5}" id="{A5BBBECA-DC07-4BC9-98D5-48280FF62176}">
    <text>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ext>
  </threadedComment>
  <threadedComment ref="E9" dT="2022-11-29T09:10:13.32" personId="{BD53E088-015F-464F-B599-9DC27B23B9A5}" id="{CBE3D637-0EB7-4DE9-A42A-0D0320C621B4}">
    <text>Définition voir :
Guide en Anglais CdM p.41 https://eu-mayors.ec.europa.eu/sites/default/files/2022-10/Covenant-reporting-guidelines-EN-final.pdf
Guide en Fr (p65-69): EN-Guidance-Note-FINAL-FR-rev-EAC-rev-FR.pdf (globalcovenantofmayors.org)</text>
  </threadedComment>
  <threadedComment ref="A12" dT="2022-11-29T09:12:03.31" personId="{BD53E088-015F-464F-B599-9DC27B23B9A5}" id="{094CB810-90FD-4A57-A2B2-2A69F92C98D9}">
    <text>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ext>
  </threadedComment>
  <threadedComment ref="B12" dT="2023-01-03T14:34:54.20" personId="{D5E280FD-6E82-49DC-BAD7-29051FB80A47}" id="{F6A03FE0-6B81-4D13-9EE6-E16C2FFC259A}">
    <text>Faire appel à un tiers invsetisseur pour installer des panneaux PV sur les bâtiments communaux</text>
  </threadedComment>
  <threadedComment ref="B14" dT="2023-01-10T10:54:46.62" personId="{D5E280FD-6E82-49DC-BAD7-29051FB80A47}" id="{D2E7A723-84A4-43BC-AA25-DA69EDEC4861}">
    <text>Alléger la facture de la commune dans un contexte d'augmentation général des coûts de l'énergie.</text>
  </threadedComment>
  <threadedComment ref="A15" dT="2022-11-29T09:11:25.83" personId="{BD53E088-015F-464F-B599-9DC27B23B9A5}" id="{0417F15E-A4E5-46A2-A4B8-0EA1781AF191}">
    <text>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ext>
  </threadedComment>
  <threadedComment ref="A19" dT="2022-11-29T09:32:43.54" personId="{BD53E088-015F-464F-B599-9DC27B23B9A5}" id="{0391A7E3-5EE7-4AB4-AE55-B2792535AE28}">
    <text>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ext>
  </threadedComment>
  <threadedComment ref="A20" dT="2022-11-29T08:57:36.49" personId="{BD53E088-015F-464F-B599-9DC27B23B9A5}" id="{FB0F03A0-A4F6-4DBA-9877-1D785DD4C6F9}">
    <text>Préciser les raisons motivant le choix du puiblic cible.
Estimation du nombre de personnes ciblées ou éventuellement % de la population de la commune.</text>
  </threadedComment>
  <threadedComment ref="A21" dT="2022-11-29T09:13:40.78" personId="{BD53E088-015F-464F-B599-9DC27B23B9A5}" id="{06CAB140-4CAE-46D0-A6E9-1E95737134CE}">
    <text>A compléter  (si pertinent) pour tous les types d'action (pas uniquement pour les actions précarité énergétique). Plusieurs choix possibles.</text>
  </threadedComment>
  <threadedComment ref="A25" dT="2022-11-29T09:15:54.85" personId="{BD53E088-015F-464F-B599-9DC27B23B9A5}" id="{71F58610-166C-40C5-A97E-4054B399010D}">
    <text>Lister toutes les partenariats mis en place ds le cadre de l'action (y compris en dehors du niveau local (ex. partenaire étranger, GRD...).
Les partenaires sont les personnes qui ont un pouvoir d’influence sur le projet. Ne pas confondre les partenaires  avec les sous-traitants.</text>
  </threadedComment>
  <threadedComment ref="B25" dT="2023-01-10T10:56:54.26" personId="{D5E280FD-6E82-49DC-BAD7-29051FB80A47}" id="{20FDBD64-3356-4AC5-B7CF-43FC6DACD843}">
    <text>?</text>
  </threadedComment>
  <threadedComment ref="A31" dT="2022-11-29T09:16:44.81" personId="{BD53E088-015F-464F-B599-9DC27B23B9A5}" id="{0A09D596-50B4-469A-B0F4-5D4E2062E47D}">
    <text>Décrire le processus envisagé ds le cadre du projet ( se réferer aux échelles de participation: information, consultation, co-production, co-gestion)</text>
  </threadedComment>
  <threadedComment ref="A32" dT="2022-11-29T09:18:07.26" personId="{BD53E088-015F-464F-B599-9DC27B23B9A5}" id="{E33B7FEC-DC0A-401E-934E-6B0695445728}">
    <text>Lister uniquement partenaires  locaux impliqués dans le processus participatif</text>
  </threadedComment>
  <threadedComment ref="A36" dT="2022-11-29T09:25:26.28" personId="{BD53E088-015F-464F-B599-9DC27B23B9A5}" id="{6E0F04FA-19E3-4F62-B1D5-A070FCD65624}">
    <text>Comptabiliser la charge de travail ( en homme-jour) hors CPC (si d'autres collègues communaux  travaillent sur ce projet).
Attention, remplir uniquement la celulle F36 et modifier le format de la cellule date en nombre (bug ds le fichier)</text>
  </threadedComment>
  <threadedComment ref="A37" dT="2022-11-29T09:18:36.61" personId="{BD53E088-015F-464F-B599-9DC27B23B9A5}" id="{DCF2C92F-C6F8-4722-AC3F-49496C9E8084}">
    <text>Attention ne pas effacer la formule (calcul automatique via le tableau plan de travail  (E57)).
Charge de travail totale du CPC relative à "cette action précisement".</text>
  </threadedComment>
  <threadedComment ref="C39" dT="2022-11-29T09:31:12.86" personId="{BD53E088-015F-464F-B599-9DC27B23B9A5}" id="{1BF07048-AA47-480B-9586-B43A30CB7637}">
    <text>Investissement : matériel acquis par le bénéficiaire et qui concourt
(directement ou indirectement) au projet</text>
  </threadedComment>
  <threadedComment ref="G48" dT="2022-11-29T09:37:46.00" personId="{BD53E088-015F-464F-B599-9DC27B23B9A5}" id="{01AEC2DA-C243-4885-B773-D18B7BAFDDC1}">
    <text>Terminée, en cours, reportée, non démarrée, annulée</text>
  </threadedComment>
  <threadedComment ref="F55" dT="2023-01-13T14:25:59.85" personId="{D5E280FD-6E82-49DC-BAD7-29051FB80A47}" id="{D54F0D64-7F25-4F74-BBF8-D88F7D9E725F}">
    <text>Tâche à poursuivre au-delà de la fiche-action, jusqu'à la rétrocession des installations à la commune</text>
  </threadedComment>
  <threadedComment ref="A61" dT="2022-11-29T09:44:33.73" personId="{BD53E088-015F-464F-B599-9DC27B23B9A5}" id="{F4CFD2DA-193A-47EC-A509-1CB40C92D037}">
    <text>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ext>
  </threadedComment>
  <threadedComment ref="G65" dT="2022-11-29T16:24:47.26" personId="{3F1A3B2D-E747-4AAE-959B-46DE288413F3}" id="{9A286204-EA72-47EC-92B7-9C8314A98827}">
    <text>Rubrique à compléter au moment du suivi. Le moment du suivi, c'est le 01/01 de chaque année à partir de 2024</text>
  </threadedComment>
  <threadedComment ref="A77" dT="2022-11-29T16:53:30.76" personId="{3F1A3B2D-E747-4AAE-959B-46DE288413F3}" id="{D1C178B5-BD8C-4E50-BA5F-8D0E55AC5E0A}">
    <text>Ce type d'indicateur se rapporte à des perceptions, des opinions, des attitudes ou des valeurs</text>
  </threadedComment>
  <threadedComment ref="C78" dT="2022-11-29T09:39:58.55" personId="{BD53E088-015F-464F-B599-9DC27B23B9A5}" id="{4E1B05AC-3252-4F00-9133-B0F4DF006EF0}">
    <text>Décrire ce que représente les niveaux, bon, moyen, mauvais et comment ceux-ci vont être évalués. 
Ex. le public sensibilisé a changé de comportement. Définir ce que l'on attend d'un changement de comportement minimum.</text>
  </threadedComment>
</ThreadedComments>
</file>

<file path=xl/threadedComments/threadedComment2.xml><?xml version="1.0" encoding="utf-8"?>
<ThreadedComments xmlns="http://schemas.microsoft.com/office/spreadsheetml/2018/threadedcomments" xmlns:x="http://schemas.openxmlformats.org/spreadsheetml/2006/main">
  <threadedComment ref="J12" dT="2021-02-10T15:02:29.79" personId="{D211524A-846F-4A08-BA11-872092E084C6}" id="{6F3E5D29-98F1-4CD3-8665-5E9D33B03BE8}">
    <text>La temporisation observée sur la plupart des projets étudiés à ce jour est de 3 min</text>
  </threadedComment>
</ThreadedComments>
</file>

<file path=xl/threadedComments/threadedComment3.xml><?xml version="1.0" encoding="utf-8"?>
<ThreadedComments xmlns="http://schemas.microsoft.com/office/spreadsheetml/2018/threadedcomments" xmlns:x="http://schemas.openxmlformats.org/spreadsheetml/2006/main">
  <threadedComment ref="I11" dT="2022-11-29T09:48:12.64" personId="{BD53E088-015F-464F-B599-9DC27B23B9A5}" id="{CBD20A10-8637-4DAA-B046-8C10CBE9FC8C}">
    <text>Mentionner la puissance par prise s'il y en a plusieurs</text>
  </threadedComment>
  <threadedComment ref="I11" dT="2022-12-09T07:34:27.40" personId="{7EC9080C-192E-49FC-A7DC-F8C022D23380}" id="{4A516FBF-2955-4A6A-9E38-F16FD020B369}" parentId="{CBD20A10-8637-4DAA-B046-8C10CBE9FC8C}">
    <text>ATTENTION le principe est qu'une borne à une puissance maximum de par ex 22kW avec une prise = 22 kW avec 2 prises si un seul véhicule =22kW si 2 véhicules = 2X11kW donc c'est tjs une borne de 22kW avec 1 ou 2 prises.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zoomScale="110" zoomScaleNormal="110" workbookViewId="0">
      <selection activeCell="C19" sqref="C19"/>
    </sheetView>
  </sheetViews>
  <sheetFormatPr baseColWidth="10" defaultColWidth="11.453125" defaultRowHeight="14.5"/>
  <cols>
    <col min="1" max="1" width="37.54296875" bestFit="1" customWidth="1"/>
    <col min="2" max="2" width="92.7265625" customWidth="1"/>
    <col min="3" max="3" width="12" bestFit="1" customWidth="1"/>
  </cols>
  <sheetData>
    <row r="1" spans="1:5" ht="14.5" customHeight="1">
      <c r="B1" s="245" t="s">
        <v>0</v>
      </c>
      <c r="C1" s="2"/>
      <c r="D1" s="2"/>
    </row>
    <row r="2" spans="1:5" ht="14.5" customHeight="1">
      <c r="B2" s="245"/>
      <c r="C2" s="2"/>
      <c r="D2" s="2"/>
    </row>
    <row r="3" spans="1:5" ht="14.5" customHeight="1">
      <c r="B3" s="245"/>
      <c r="C3" s="2"/>
      <c r="D3" s="2"/>
    </row>
    <row r="4" spans="1:5" ht="6" customHeight="1">
      <c r="B4" s="245"/>
      <c r="C4" s="2"/>
      <c r="D4" s="2"/>
    </row>
    <row r="5" spans="1:5" ht="14.5" customHeight="1">
      <c r="B5" s="246" t="s">
        <v>1</v>
      </c>
      <c r="C5" s="2"/>
      <c r="D5" s="2"/>
    </row>
    <row r="6" spans="1:5" ht="7.5" customHeight="1">
      <c r="B6" s="246"/>
      <c r="C6" s="2"/>
      <c r="D6" s="2"/>
    </row>
    <row r="7" spans="1:5" ht="14.5" customHeight="1">
      <c r="B7" s="246"/>
      <c r="C7" s="2"/>
      <c r="D7" s="2"/>
    </row>
    <row r="8" spans="1:5" ht="1" customHeight="1">
      <c r="B8" s="246"/>
      <c r="C8" s="2"/>
      <c r="D8" s="2"/>
    </row>
    <row r="9" spans="1:5" ht="14.5" customHeight="1">
      <c r="B9" s="246"/>
      <c r="C9" s="2"/>
      <c r="D9" s="2"/>
    </row>
    <row r="10" spans="1:5" ht="37.5" customHeight="1">
      <c r="A10" s="247" t="s">
        <v>2</v>
      </c>
      <c r="B10" s="248"/>
      <c r="C10" s="248"/>
      <c r="D10" s="248"/>
      <c r="E10" s="249"/>
    </row>
    <row r="11" spans="1:5" ht="24.65" customHeight="1">
      <c r="A11" s="244"/>
      <c r="B11" s="244"/>
      <c r="C11" s="154" t="s">
        <v>3</v>
      </c>
      <c r="D11" s="154" t="s">
        <v>4</v>
      </c>
      <c r="E11" s="154" t="s">
        <v>5</v>
      </c>
    </row>
    <row r="12" spans="1:5" ht="50.5" customHeight="1">
      <c r="A12" s="158" t="s">
        <v>6</v>
      </c>
      <c r="B12" s="156" t="s">
        <v>7</v>
      </c>
      <c r="C12" s="154" t="s">
        <v>8</v>
      </c>
      <c r="D12" s="154"/>
      <c r="E12" s="154"/>
    </row>
    <row r="13" spans="1:5" ht="35.15" customHeight="1">
      <c r="A13" s="158" t="s">
        <v>9</v>
      </c>
      <c r="B13" s="156" t="s">
        <v>10</v>
      </c>
      <c r="C13" s="154"/>
      <c r="D13" s="154" t="s">
        <v>8</v>
      </c>
      <c r="E13" s="154"/>
    </row>
    <row r="14" spans="1:5" ht="29.15" customHeight="1">
      <c r="A14" s="158" t="s">
        <v>11</v>
      </c>
      <c r="B14" s="156" t="s">
        <v>12</v>
      </c>
      <c r="C14" s="154" t="s">
        <v>8</v>
      </c>
      <c r="D14" s="154"/>
      <c r="E14" s="154"/>
    </row>
    <row r="15" spans="1:5">
      <c r="A15" s="155" t="s">
        <v>13</v>
      </c>
      <c r="B15" s="156" t="s">
        <v>14</v>
      </c>
      <c r="C15" s="154"/>
      <c r="D15" s="154"/>
      <c r="E15" s="154" t="s">
        <v>8</v>
      </c>
    </row>
    <row r="16" spans="1:5" ht="60" customHeight="1">
      <c r="A16" s="155" t="s">
        <v>15</v>
      </c>
      <c r="B16" s="156" t="s">
        <v>16</v>
      </c>
      <c r="C16" s="154"/>
      <c r="D16" s="154" t="s">
        <v>8</v>
      </c>
      <c r="E16" s="154"/>
    </row>
    <row r="19" spans="1:2" ht="409.5" customHeight="1">
      <c r="A19" s="243" t="s">
        <v>17</v>
      </c>
      <c r="B19" s="243"/>
    </row>
  </sheetData>
  <sheetProtection sheet="1" objects="1" scenarios="1" selectLockedCells="1" selectUnlockedCells="1"/>
  <mergeCells count="5">
    <mergeCell ref="A19:B19"/>
    <mergeCell ref="A11:B11"/>
    <mergeCell ref="B1:B4"/>
    <mergeCell ref="B5:B9"/>
    <mergeCell ref="A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B1:P42"/>
  <sheetViews>
    <sheetView showGridLines="0" zoomScale="90" zoomScaleNormal="90" zoomScaleSheetLayoutView="80" workbookViewId="0">
      <selection activeCell="I13" sqref="I13"/>
    </sheetView>
  </sheetViews>
  <sheetFormatPr baseColWidth="10" defaultColWidth="11.453125" defaultRowHeight="14.5"/>
  <cols>
    <col min="2" max="4" width="11.453125" hidden="1" customWidth="1"/>
    <col min="5" max="5" width="53.26953125" hidden="1" customWidth="1"/>
    <col min="6" max="6" width="59.7265625" hidden="1" customWidth="1"/>
    <col min="7" max="7" width="35" hidden="1" customWidth="1"/>
    <col min="8" max="8" width="50.26953125" bestFit="1" customWidth="1"/>
    <col min="9" max="9" width="21.7265625" customWidth="1"/>
    <col min="10" max="10" width="11" customWidth="1"/>
    <col min="11" max="11" width="12.54296875" hidden="1" customWidth="1"/>
    <col min="12" max="12" width="17.26953125" bestFit="1" customWidth="1"/>
    <col min="13" max="13" width="15.54296875" customWidth="1"/>
    <col min="14" max="14" width="10.26953125" customWidth="1"/>
    <col min="15" max="15" width="12.26953125" customWidth="1"/>
    <col min="16" max="16" width="11.7265625" customWidth="1"/>
  </cols>
  <sheetData>
    <row r="1" spans="6:16" ht="102.65" customHeight="1">
      <c r="F1" s="362" t="s">
        <v>382</v>
      </c>
      <c r="G1" s="362"/>
      <c r="H1" s="362"/>
      <c r="I1" s="362"/>
      <c r="J1" s="362"/>
      <c r="K1" s="362"/>
      <c r="L1" s="59"/>
      <c r="M1" s="60"/>
      <c r="N1" s="60"/>
      <c r="O1" s="60"/>
      <c r="P1" s="60"/>
    </row>
    <row r="2" spans="6:16" ht="23.5" customHeight="1">
      <c r="H2" s="94" t="s">
        <v>348</v>
      </c>
      <c r="L2" s="83" t="s">
        <v>383</v>
      </c>
      <c r="M2" s="84"/>
      <c r="N2" s="84"/>
      <c r="O2" s="84"/>
      <c r="P2" s="84"/>
    </row>
    <row r="3" spans="6:16">
      <c r="L3" s="84"/>
      <c r="M3" s="84"/>
      <c r="N3" s="84"/>
      <c r="O3" s="84"/>
      <c r="P3" s="84"/>
    </row>
    <row r="4" spans="6:16" ht="14.65" customHeight="1">
      <c r="H4" s="62"/>
      <c r="I4" s="136"/>
      <c r="L4" s="89"/>
      <c r="M4" s="89"/>
      <c r="N4" s="89"/>
      <c r="O4" s="84"/>
      <c r="P4" s="84"/>
    </row>
    <row r="5" spans="6:16" ht="14.65" hidden="1" customHeight="1">
      <c r="H5" s="61" t="s">
        <v>350</v>
      </c>
      <c r="I5" s="87"/>
      <c r="L5" s="89"/>
      <c r="M5" s="89"/>
      <c r="N5" s="89"/>
      <c r="O5" s="84"/>
      <c r="P5" s="84"/>
    </row>
    <row r="6" spans="6:16" ht="14.65" hidden="1" customHeight="1">
      <c r="I6" s="136"/>
      <c r="L6" s="89"/>
      <c r="M6" s="89"/>
      <c r="N6" s="89"/>
      <c r="O6" s="84"/>
      <c r="P6" s="84"/>
    </row>
    <row r="7" spans="6:16">
      <c r="H7" s="61" t="s">
        <v>377</v>
      </c>
      <c r="I7" s="87">
        <v>3</v>
      </c>
      <c r="L7" s="89"/>
      <c r="M7" s="89"/>
      <c r="N7" s="89"/>
      <c r="O7" s="84"/>
      <c r="P7" s="84"/>
    </row>
    <row r="8" spans="6:16">
      <c r="I8" s="136"/>
      <c r="L8" s="89"/>
      <c r="M8" s="89"/>
      <c r="N8" s="89"/>
      <c r="O8" s="84"/>
      <c r="P8" s="84"/>
    </row>
    <row r="9" spans="6:16">
      <c r="H9" s="61" t="s">
        <v>378</v>
      </c>
      <c r="I9" s="87">
        <v>2</v>
      </c>
      <c r="L9" s="89"/>
      <c r="M9" s="89"/>
      <c r="N9" s="89"/>
      <c r="O9" s="84"/>
      <c r="P9" s="84"/>
    </row>
    <row r="10" spans="6:16">
      <c r="I10" s="136"/>
      <c r="L10" s="89"/>
      <c r="M10" s="89"/>
      <c r="N10" s="89"/>
      <c r="O10" s="84"/>
      <c r="P10" s="84"/>
    </row>
    <row r="11" spans="6:16">
      <c r="H11" s="61" t="s">
        <v>384</v>
      </c>
      <c r="I11" s="87">
        <v>11</v>
      </c>
      <c r="L11" s="89"/>
      <c r="M11" s="89"/>
      <c r="N11" s="89"/>
      <c r="O11" s="84"/>
      <c r="P11" s="84"/>
    </row>
    <row r="12" spans="6:16">
      <c r="I12" s="136"/>
      <c r="L12" s="84"/>
      <c r="M12" s="84"/>
      <c r="N12" s="84"/>
      <c r="O12" s="84"/>
      <c r="P12" s="84"/>
    </row>
    <row r="13" spans="6:16">
      <c r="H13" s="61" t="s">
        <v>385</v>
      </c>
      <c r="I13" s="129">
        <v>0.5</v>
      </c>
      <c r="L13" s="84"/>
      <c r="M13" s="84"/>
      <c r="N13" s="84"/>
      <c r="O13" s="84"/>
      <c r="P13" s="84"/>
    </row>
    <row r="14" spans="6:16">
      <c r="L14" s="84"/>
      <c r="M14" s="84"/>
      <c r="N14" s="84"/>
      <c r="O14" s="84"/>
      <c r="P14" s="84"/>
    </row>
    <row r="15" spans="6:16">
      <c r="H15" s="61" t="s">
        <v>380</v>
      </c>
      <c r="I15" s="93">
        <f>I7*I9*I11*365*24*I13</f>
        <v>289080</v>
      </c>
    </row>
    <row r="19" spans="5:16" ht="23.5">
      <c r="H19" s="94" t="s">
        <v>359</v>
      </c>
    </row>
    <row r="21" spans="5:16" ht="39.5">
      <c r="E21" s="344" t="s">
        <v>360</v>
      </c>
      <c r="F21" s="344" t="s">
        <v>361</v>
      </c>
      <c r="G21" s="344" t="s">
        <v>362</v>
      </c>
      <c r="H21" s="345" t="s">
        <v>363</v>
      </c>
      <c r="I21" s="359"/>
      <c r="J21" s="360"/>
      <c r="K21" s="346" t="s">
        <v>364</v>
      </c>
      <c r="L21" s="132" t="s">
        <v>365</v>
      </c>
      <c r="M21" s="339" t="s">
        <v>335</v>
      </c>
      <c r="N21" s="348" t="s">
        <v>336</v>
      </c>
      <c r="O21" s="348"/>
      <c r="P21" s="348"/>
    </row>
    <row r="22" spans="5:16">
      <c r="E22" s="344"/>
      <c r="F22" s="344"/>
      <c r="G22" s="344"/>
      <c r="H22" s="95" t="s">
        <v>337</v>
      </c>
      <c r="I22" s="96" t="s">
        <v>338</v>
      </c>
      <c r="J22" s="96" t="s">
        <v>339</v>
      </c>
      <c r="K22" s="361"/>
      <c r="L22" s="133" t="s">
        <v>338</v>
      </c>
      <c r="M22" s="340"/>
      <c r="N22" s="97" t="s">
        <v>341</v>
      </c>
      <c r="O22" s="97" t="s">
        <v>342</v>
      </c>
      <c r="P22" s="97" t="s">
        <v>343</v>
      </c>
    </row>
    <row r="23" spans="5:16" ht="14.65" customHeight="1">
      <c r="E23" s="350" t="s">
        <v>366</v>
      </c>
      <c r="F23" s="350" t="s">
        <v>367</v>
      </c>
      <c r="G23" s="351"/>
      <c r="H23" s="98" t="s">
        <v>260</v>
      </c>
      <c r="I23" s="101">
        <v>0</v>
      </c>
      <c r="J23" s="100">
        <v>0</v>
      </c>
      <c r="K23" s="134"/>
      <c r="L23" s="102">
        <f>FE!$B$15</f>
        <v>0.26135979091216727</v>
      </c>
      <c r="M23" s="104">
        <f t="shared" ref="M23:M31" si="0">(I23-J23)</f>
        <v>0</v>
      </c>
      <c r="N23" s="104">
        <f t="shared" ref="N23:N31" si="1">I23*L23</f>
        <v>0</v>
      </c>
      <c r="O23" s="104">
        <f>J23*L23</f>
        <v>0</v>
      </c>
      <c r="P23" s="104">
        <f>N23-O23</f>
        <v>0</v>
      </c>
    </row>
    <row r="24" spans="5:16">
      <c r="E24" s="355"/>
      <c r="F24" s="355"/>
      <c r="G24" s="357"/>
      <c r="H24" s="98" t="s">
        <v>252</v>
      </c>
      <c r="I24" s="101">
        <v>0</v>
      </c>
      <c r="J24" s="100">
        <v>0</v>
      </c>
      <c r="K24" s="134"/>
      <c r="L24" s="102">
        <f>FE!$B$14</f>
        <v>0.26819978544017159</v>
      </c>
      <c r="M24" s="104">
        <f t="shared" si="0"/>
        <v>0</v>
      </c>
      <c r="N24" s="104">
        <f t="shared" si="1"/>
        <v>0</v>
      </c>
      <c r="O24" s="104">
        <f t="shared" ref="O24:O31" si="2">J24*L24</f>
        <v>0</v>
      </c>
      <c r="P24" s="104">
        <f t="shared" ref="P24:P31" si="3">N24-O24</f>
        <v>0</v>
      </c>
    </row>
    <row r="25" spans="5:16">
      <c r="E25" s="355"/>
      <c r="F25" s="355"/>
      <c r="G25" s="358"/>
      <c r="H25" s="98" t="s">
        <v>203</v>
      </c>
      <c r="I25" s="101">
        <v>0</v>
      </c>
      <c r="J25" s="100">
        <v>0</v>
      </c>
      <c r="K25" s="134"/>
      <c r="L25" s="102">
        <f>FE!$B$8</f>
        <v>1.5436799999999997E-3</v>
      </c>
      <c r="M25" s="104">
        <f t="shared" si="0"/>
        <v>0</v>
      </c>
      <c r="N25" s="104">
        <f t="shared" si="1"/>
        <v>0</v>
      </c>
      <c r="O25" s="104">
        <f t="shared" si="2"/>
        <v>0</v>
      </c>
      <c r="P25" s="104">
        <f t="shared" si="3"/>
        <v>0</v>
      </c>
    </row>
    <row r="26" spans="5:16">
      <c r="E26" s="356"/>
      <c r="F26" s="356"/>
      <c r="G26" s="105"/>
      <c r="H26" s="98" t="s">
        <v>147</v>
      </c>
      <c r="I26" s="101">
        <v>0</v>
      </c>
      <c r="J26" s="100">
        <f>I15/1000</f>
        <v>289.08</v>
      </c>
      <c r="K26" s="134"/>
      <c r="L26" s="102">
        <f>FE!$M$25</f>
        <v>0.26200000000000001</v>
      </c>
      <c r="M26" s="104">
        <f t="shared" si="0"/>
        <v>-289.08</v>
      </c>
      <c r="N26" s="104">
        <f t="shared" si="1"/>
        <v>0</v>
      </c>
      <c r="O26" s="104">
        <f t="shared" si="2"/>
        <v>75.738960000000006</v>
      </c>
      <c r="P26" s="104">
        <f t="shared" si="3"/>
        <v>-75.738960000000006</v>
      </c>
    </row>
    <row r="27" spans="5:16" hidden="1">
      <c r="E27" s="107"/>
      <c r="F27" s="107"/>
      <c r="G27" s="105"/>
      <c r="H27" s="108"/>
      <c r="I27" s="109"/>
      <c r="J27" s="109"/>
      <c r="K27" s="110"/>
      <c r="L27" s="111">
        <v>0</v>
      </c>
      <c r="M27" s="111">
        <f t="shared" si="0"/>
        <v>0</v>
      </c>
      <c r="N27" s="111">
        <f t="shared" si="1"/>
        <v>0</v>
      </c>
      <c r="O27" s="72">
        <f t="shared" si="2"/>
        <v>0</v>
      </c>
      <c r="P27" s="112">
        <f t="shared" si="3"/>
        <v>0</v>
      </c>
    </row>
    <row r="28" spans="5:16" hidden="1">
      <c r="E28" s="107"/>
      <c r="F28" s="107"/>
      <c r="G28" s="105"/>
      <c r="H28" s="108"/>
      <c r="I28" s="109"/>
      <c r="J28" s="109"/>
      <c r="K28" s="110"/>
      <c r="L28" s="111">
        <v>0</v>
      </c>
      <c r="M28" s="111">
        <f t="shared" si="0"/>
        <v>0</v>
      </c>
      <c r="N28" s="111">
        <f t="shared" si="1"/>
        <v>0</v>
      </c>
      <c r="O28" s="72">
        <f t="shared" si="2"/>
        <v>0</v>
      </c>
      <c r="P28" s="112">
        <f t="shared" si="3"/>
        <v>0</v>
      </c>
    </row>
    <row r="29" spans="5:16" hidden="1">
      <c r="E29" s="107"/>
      <c r="F29" s="107"/>
      <c r="G29" s="105"/>
      <c r="H29" s="108"/>
      <c r="I29" s="109"/>
      <c r="J29" s="109"/>
      <c r="K29" s="110"/>
      <c r="L29" s="111">
        <v>0</v>
      </c>
      <c r="M29" s="111">
        <f t="shared" si="0"/>
        <v>0</v>
      </c>
      <c r="N29" s="111">
        <f t="shared" si="1"/>
        <v>0</v>
      </c>
      <c r="O29" s="72">
        <f t="shared" si="2"/>
        <v>0</v>
      </c>
      <c r="P29" s="112">
        <f t="shared" si="3"/>
        <v>0</v>
      </c>
    </row>
    <row r="30" spans="5:16" hidden="1">
      <c r="E30" s="107"/>
      <c r="F30" s="107"/>
      <c r="G30" s="105"/>
      <c r="H30" s="108"/>
      <c r="I30" s="109"/>
      <c r="J30" s="109"/>
      <c r="K30" s="110"/>
      <c r="L30" s="111">
        <v>0</v>
      </c>
      <c r="M30" s="111">
        <f t="shared" si="0"/>
        <v>0</v>
      </c>
      <c r="N30" s="111">
        <f t="shared" si="1"/>
        <v>0</v>
      </c>
      <c r="O30" s="72">
        <f t="shared" si="2"/>
        <v>0</v>
      </c>
      <c r="P30" s="112">
        <f t="shared" si="3"/>
        <v>0</v>
      </c>
    </row>
    <row r="31" spans="5:16" hidden="1">
      <c r="E31" s="107"/>
      <c r="F31" s="107"/>
      <c r="G31" s="105"/>
      <c r="H31" s="108"/>
      <c r="I31" s="109"/>
      <c r="J31" s="109"/>
      <c r="K31" s="110"/>
      <c r="L31" s="111">
        <v>0</v>
      </c>
      <c r="M31" s="111">
        <f t="shared" si="0"/>
        <v>0</v>
      </c>
      <c r="N31" s="111">
        <f t="shared" si="1"/>
        <v>0</v>
      </c>
      <c r="O31" s="72">
        <f t="shared" si="2"/>
        <v>0</v>
      </c>
      <c r="P31" s="112">
        <f t="shared" si="3"/>
        <v>0</v>
      </c>
    </row>
    <row r="32" spans="5:16">
      <c r="G32" s="74"/>
      <c r="H32" s="74" t="s">
        <v>344</v>
      </c>
      <c r="I32" s="113">
        <f>SUM(I23:I31)</f>
        <v>0</v>
      </c>
      <c r="J32" s="113">
        <f>SUM(J23:J31)</f>
        <v>289.08</v>
      </c>
      <c r="K32" s="113">
        <f>SUM(K23:K31)</f>
        <v>0</v>
      </c>
      <c r="L32" s="113"/>
      <c r="M32" s="113">
        <f xml:space="preserve"> SUM(M23:M31)</f>
        <v>-289.08</v>
      </c>
      <c r="N32" s="113">
        <f>SUM(N23:N31)</f>
        <v>0</v>
      </c>
      <c r="O32" s="113">
        <f>SUM(O23:O31)</f>
        <v>75.738960000000006</v>
      </c>
      <c r="P32" s="113">
        <f>SUM(P23:P31)</f>
        <v>-75.738960000000006</v>
      </c>
    </row>
    <row r="34" spans="6:9">
      <c r="F34" s="80"/>
      <c r="I34" s="137"/>
    </row>
    <row r="35" spans="6:9">
      <c r="F35" s="80"/>
    </row>
    <row r="36" spans="6:9">
      <c r="F36" s="80"/>
    </row>
    <row r="37" spans="6:9">
      <c r="F37" s="81"/>
    </row>
    <row r="38" spans="6:9">
      <c r="F38" s="81"/>
    </row>
    <row r="39" spans="6:9">
      <c r="F39" s="80"/>
    </row>
    <row r="40" spans="6:9">
      <c r="F40" s="80"/>
    </row>
    <row r="41" spans="6:9">
      <c r="F41" s="80"/>
    </row>
    <row r="42" spans="6:9">
      <c r="F42" s="80"/>
    </row>
  </sheetData>
  <sheetProtection sheet="1" formatColumns="0" formatRows="0" insertHyperlinks="0"/>
  <protectedRanges>
    <protectedRange sqref="E23:K31" name="Bereich2"/>
  </protectedRanges>
  <mergeCells count="11">
    <mergeCell ref="M21:M22"/>
    <mergeCell ref="N21:P21"/>
    <mergeCell ref="E23:E26"/>
    <mergeCell ref="F23:F26"/>
    <mergeCell ref="G23:G25"/>
    <mergeCell ref="F1:K1"/>
    <mergeCell ref="E21:E22"/>
    <mergeCell ref="F21:F22"/>
    <mergeCell ref="G21:G22"/>
    <mergeCell ref="H21:J21"/>
    <mergeCell ref="K21:K22"/>
  </mergeCells>
  <dataValidations count="2">
    <dataValidation type="list" allowBlank="1" showInputMessage="1" showErrorMessage="1" sqref="E23:F23 E27:F31" xr:uid="{00000000-0002-0000-0F00-000000000000}">
      <formula1>#REF!</formula1>
    </dataValidation>
    <dataValidation type="list" allowBlank="1" showInputMessage="1" showErrorMessage="1" sqref="H23:H31" xr:uid="{00000000-0002-0000-0F00-000001000000}">
      <formula1>$F$34:$F$35</formula1>
    </dataValidation>
  </dataValidations>
  <pageMargins left="0.7" right="0.7" top="0.78740157499999996" bottom="0.78740157499999996" header="0.3" footer="0.3"/>
  <pageSetup paperSize="9" scale="4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M25"/>
  <sheetViews>
    <sheetView workbookViewId="0">
      <selection activeCell="I33" sqref="I33"/>
    </sheetView>
  </sheetViews>
  <sheetFormatPr baseColWidth="10" defaultColWidth="11.453125" defaultRowHeight="14.5"/>
  <cols>
    <col min="1" max="1" width="33.7265625" customWidth="1"/>
    <col min="2" max="2" width="36" customWidth="1"/>
    <col min="4" max="4" width="25.1796875" bestFit="1" customWidth="1"/>
    <col min="5" max="5" width="13.1796875" customWidth="1"/>
  </cols>
  <sheetData>
    <row r="1" spans="1:6" ht="31">
      <c r="A1" s="119" t="s">
        <v>386</v>
      </c>
    </row>
    <row r="2" spans="1:6" ht="31">
      <c r="A2" s="119"/>
    </row>
    <row r="3" spans="1:6" ht="29.15" customHeight="1">
      <c r="A3" s="363" t="s">
        <v>387</v>
      </c>
      <c r="B3" s="363"/>
    </row>
    <row r="5" spans="1:6" ht="18.5">
      <c r="A5" s="138" t="s">
        <v>388</v>
      </c>
      <c r="B5" s="139"/>
    </row>
    <row r="6" spans="1:6" ht="18.5">
      <c r="A6" s="140" t="s">
        <v>128</v>
      </c>
      <c r="B6" s="140" t="s">
        <v>389</v>
      </c>
      <c r="D6" s="138" t="s">
        <v>390</v>
      </c>
      <c r="E6" s="139"/>
      <c r="F6" s="139"/>
    </row>
    <row r="7" spans="1:6">
      <c r="A7" s="141" t="s">
        <v>194</v>
      </c>
      <c r="B7" s="142">
        <v>0.26542368</v>
      </c>
      <c r="D7" s="140" t="s">
        <v>128</v>
      </c>
      <c r="E7" s="241" t="s">
        <v>391</v>
      </c>
      <c r="F7" s="118"/>
    </row>
    <row r="8" spans="1:6">
      <c r="A8" s="141" t="s">
        <v>203</v>
      </c>
      <c r="B8" s="142">
        <v>1.5436799999999997E-3</v>
      </c>
      <c r="D8" s="143" t="s">
        <v>260</v>
      </c>
      <c r="E8" s="144">
        <v>9.0399999999999991</v>
      </c>
      <c r="F8" s="145" t="s">
        <v>392</v>
      </c>
    </row>
    <row r="9" spans="1:6">
      <c r="A9" s="141" t="s">
        <v>212</v>
      </c>
      <c r="B9" s="142">
        <v>2.1599982720013821E-3</v>
      </c>
      <c r="D9" s="143" t="s">
        <v>252</v>
      </c>
      <c r="E9" s="144">
        <v>10.01</v>
      </c>
      <c r="F9" s="145" t="s">
        <v>393</v>
      </c>
    </row>
    <row r="10" spans="1:6">
      <c r="A10" s="141" t="s">
        <v>221</v>
      </c>
      <c r="B10" s="142">
        <v>3.1319974944020043E-2</v>
      </c>
      <c r="D10" s="143" t="s">
        <v>282</v>
      </c>
      <c r="E10" s="144">
        <v>8.3486111111111114</v>
      </c>
      <c r="F10" s="145" t="s">
        <v>392</v>
      </c>
    </row>
    <row r="11" spans="1:6">
      <c r="A11" s="141" t="s">
        <v>228</v>
      </c>
      <c r="B11" s="142">
        <v>3.1319974944020043E-2</v>
      </c>
      <c r="D11" s="146" t="s">
        <v>147</v>
      </c>
      <c r="E11" s="144">
        <v>1</v>
      </c>
      <c r="F11" s="145" t="s">
        <v>394</v>
      </c>
    </row>
    <row r="12" spans="1:6">
      <c r="A12" s="141" t="s">
        <v>236</v>
      </c>
      <c r="B12" s="142">
        <v>3.1319974944020043E-2</v>
      </c>
      <c r="D12" s="146" t="s">
        <v>270</v>
      </c>
      <c r="E12" s="144">
        <v>0.90500000000000003</v>
      </c>
      <c r="F12" s="145" t="s">
        <v>395</v>
      </c>
    </row>
    <row r="13" spans="1:6">
      <c r="A13" s="141" t="s">
        <v>244</v>
      </c>
      <c r="B13" s="142">
        <v>0.34307972553621952</v>
      </c>
      <c r="D13" s="146" t="s">
        <v>396</v>
      </c>
      <c r="E13" s="144">
        <v>8.3486111111111114</v>
      </c>
      <c r="F13" s="145" t="s">
        <v>397</v>
      </c>
    </row>
    <row r="14" spans="1:6">
      <c r="A14" s="148" t="s">
        <v>252</v>
      </c>
      <c r="B14" s="149">
        <v>0.26819978544017159</v>
      </c>
      <c r="D14" s="146" t="s">
        <v>236</v>
      </c>
      <c r="E14" s="147">
        <v>4700</v>
      </c>
      <c r="F14" s="145" t="s">
        <v>398</v>
      </c>
    </row>
    <row r="15" spans="1:6">
      <c r="A15" s="141" t="s">
        <v>260</v>
      </c>
      <c r="B15" s="149">
        <v>0.26135979091216727</v>
      </c>
      <c r="D15" s="146" t="s">
        <v>228</v>
      </c>
      <c r="E15" s="147">
        <v>3500</v>
      </c>
      <c r="F15" s="145" t="s">
        <v>398</v>
      </c>
    </row>
    <row r="16" spans="1:6">
      <c r="A16" s="141" t="s">
        <v>265</v>
      </c>
      <c r="B16" s="149">
        <v>0.27576000000000001</v>
      </c>
    </row>
    <row r="17" spans="1:13">
      <c r="A17" s="141" t="s">
        <v>270</v>
      </c>
      <c r="B17" s="149">
        <v>0.2026798378561297</v>
      </c>
    </row>
    <row r="18" spans="1:13">
      <c r="A18" s="141" t="s">
        <v>274</v>
      </c>
      <c r="B18" s="142">
        <v>0.26140000000000002</v>
      </c>
    </row>
    <row r="19" spans="1:13">
      <c r="A19" s="141" t="s">
        <v>278</v>
      </c>
      <c r="B19" s="142">
        <v>0.36610920000000002</v>
      </c>
    </row>
    <row r="20" spans="1:13">
      <c r="A20" s="148" t="s">
        <v>282</v>
      </c>
      <c r="B20" s="142">
        <v>0.23723981020815182</v>
      </c>
    </row>
    <row r="21" spans="1:13">
      <c r="A21" s="148" t="s">
        <v>147</v>
      </c>
      <c r="B21" s="142">
        <f>M25</f>
        <v>0.26200000000000001</v>
      </c>
    </row>
    <row r="24" spans="1:13">
      <c r="A24" s="150"/>
      <c r="B24" s="151">
        <v>2006</v>
      </c>
      <c r="C24" s="151">
        <v>2007</v>
      </c>
      <c r="D24" s="151">
        <v>2008</v>
      </c>
      <c r="E24" s="151">
        <v>2010</v>
      </c>
      <c r="F24" s="151">
        <v>2011</v>
      </c>
      <c r="G24" s="151">
        <v>2012</v>
      </c>
      <c r="H24" s="151">
        <v>2013</v>
      </c>
      <c r="I24" s="151">
        <v>2014</v>
      </c>
      <c r="J24" s="151">
        <v>2015</v>
      </c>
      <c r="K24" s="151">
        <v>2016</v>
      </c>
      <c r="L24" s="151">
        <v>2017</v>
      </c>
      <c r="M24" s="151">
        <v>2018</v>
      </c>
    </row>
    <row r="25" spans="1:13" ht="26">
      <c r="A25" s="152" t="s">
        <v>399</v>
      </c>
      <c r="B25" s="153">
        <v>0.27900000000000003</v>
      </c>
      <c r="C25" s="153">
        <v>0.27900000000000003</v>
      </c>
      <c r="D25" s="153">
        <v>0.27900000000000003</v>
      </c>
      <c r="E25" s="153">
        <v>0.27900000000000003</v>
      </c>
      <c r="F25" s="153">
        <v>0.27900000000000003</v>
      </c>
      <c r="G25" s="153">
        <v>0.27900000000000003</v>
      </c>
      <c r="H25" s="153">
        <v>0.26200000000000001</v>
      </c>
      <c r="I25" s="153">
        <v>0.26200000000000001</v>
      </c>
      <c r="J25" s="153">
        <v>0.26200000000000001</v>
      </c>
      <c r="K25" s="153">
        <v>0.26200000000000001</v>
      </c>
      <c r="L25" s="153">
        <v>0.26200000000000001</v>
      </c>
      <c r="M25" s="153">
        <v>0.26200000000000001</v>
      </c>
    </row>
  </sheetData>
  <sheetProtection sheet="1" objects="1" scenarios="1"/>
  <protectedRanges>
    <protectedRange sqref="A21" name="Bereich2_1"/>
  </protectedRanges>
  <mergeCells count="1">
    <mergeCell ref="A3:B3"/>
  </mergeCells>
  <dataValidations count="1">
    <dataValidation type="list" allowBlank="1" showInputMessage="1" showErrorMessage="1" sqref="A21" xr:uid="{00000000-0002-0000-1000-000000000000}">
      <formula1>VECTEURS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I92"/>
  <sheetViews>
    <sheetView tabSelected="1" zoomScale="80" zoomScaleNormal="80" workbookViewId="0">
      <selection activeCell="I18" sqref="I18"/>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65" customHeight="1" thickBot="1">
      <c r="A1" s="88"/>
      <c r="B1" s="88"/>
      <c r="C1" s="88"/>
      <c r="D1" s="88"/>
      <c r="E1" s="181" t="s">
        <v>18</v>
      </c>
      <c r="F1" s="15" t="s">
        <v>19</v>
      </c>
      <c r="G1" s="182"/>
      <c r="H1" s="182"/>
      <c r="I1" s="3"/>
    </row>
    <row r="2" spans="1:9" ht="17.149999999999999" customHeight="1" thickBot="1">
      <c r="A2" s="183"/>
      <c r="B2" s="183"/>
      <c r="C2" s="183"/>
      <c r="D2" s="183"/>
      <c r="E2" s="184" t="s">
        <v>20</v>
      </c>
      <c r="F2" s="15" t="s">
        <v>21</v>
      </c>
      <c r="G2" s="182"/>
      <c r="H2" s="182"/>
      <c r="I2" s="3"/>
    </row>
    <row r="3" spans="1:9" ht="20.149999999999999" customHeight="1" thickBot="1">
      <c r="A3" s="183"/>
      <c r="B3" s="183"/>
      <c r="C3" s="183"/>
      <c r="D3" s="183"/>
      <c r="E3" s="185" t="s">
        <v>22</v>
      </c>
      <c r="F3" s="15" t="s">
        <v>19</v>
      </c>
      <c r="G3" s="182"/>
      <c r="H3" s="182"/>
      <c r="I3" s="3"/>
    </row>
    <row r="4" spans="1:9" ht="26.5" thickBot="1">
      <c r="A4" s="186"/>
      <c r="B4" s="186"/>
      <c r="C4" s="186"/>
      <c r="D4" s="186"/>
      <c r="E4" s="182"/>
      <c r="F4" s="187"/>
      <c r="G4" s="182"/>
      <c r="H4" s="182"/>
      <c r="I4" s="3"/>
    </row>
    <row r="5" spans="1:9" ht="19" thickBot="1">
      <c r="A5" s="188" t="s">
        <v>23</v>
      </c>
      <c r="B5" s="189"/>
      <c r="C5" s="189"/>
      <c r="D5" s="189"/>
      <c r="E5" s="190" t="s">
        <v>24</v>
      </c>
      <c r="F5" s="15"/>
      <c r="G5" s="182"/>
      <c r="H5" s="182"/>
      <c r="I5" s="3"/>
    </row>
    <row r="6" spans="1:9" ht="19" thickBot="1">
      <c r="A6" s="6" t="s">
        <v>25</v>
      </c>
      <c r="B6" s="189"/>
      <c r="C6" s="189"/>
      <c r="D6" s="189"/>
      <c r="E6" s="254" t="s">
        <v>26</v>
      </c>
      <c r="F6" s="255"/>
      <c r="G6" s="182"/>
      <c r="H6" s="182"/>
      <c r="I6" s="3"/>
    </row>
    <row r="7" spans="1:9" ht="19" thickBot="1">
      <c r="A7" s="189"/>
      <c r="B7" s="191"/>
      <c r="C7" s="191"/>
      <c r="D7" s="191"/>
      <c r="E7" s="256" t="s">
        <v>27</v>
      </c>
      <c r="F7" s="257"/>
      <c r="G7" s="182"/>
      <c r="H7" s="182"/>
      <c r="I7" s="3"/>
    </row>
    <row r="8" spans="1:9" ht="19" thickBot="1">
      <c r="A8" s="192"/>
      <c r="B8" s="193"/>
      <c r="C8" s="191"/>
      <c r="D8" s="191"/>
      <c r="E8" s="194"/>
      <c r="F8" s="194"/>
      <c r="G8" s="182"/>
      <c r="H8" s="182"/>
      <c r="I8" s="3"/>
    </row>
    <row r="9" spans="1:9" ht="29">
      <c r="A9" s="195" t="s">
        <v>28</v>
      </c>
      <c r="B9" s="5" t="s">
        <v>29</v>
      </c>
      <c r="C9" s="195" t="s">
        <v>30</v>
      </c>
      <c r="D9" s="6" t="s">
        <v>31</v>
      </c>
      <c r="E9" s="195" t="s">
        <v>32</v>
      </c>
      <c r="F9" s="15"/>
      <c r="G9" s="182"/>
      <c r="H9" s="182"/>
      <c r="I9" s="3"/>
    </row>
    <row r="10" spans="1:9" ht="19" thickBot="1">
      <c r="A10" s="195" t="s">
        <v>34</v>
      </c>
      <c r="B10" s="6" t="s">
        <v>35</v>
      </c>
      <c r="C10" s="196"/>
      <c r="D10" s="196"/>
      <c r="E10" s="196"/>
      <c r="F10" s="196"/>
      <c r="G10" s="182"/>
      <c r="H10" s="182"/>
      <c r="I10" s="3"/>
    </row>
    <row r="11" spans="1:9" ht="19" thickBot="1">
      <c r="A11" s="192"/>
      <c r="B11" s="191"/>
      <c r="C11" s="191"/>
      <c r="D11" s="191"/>
      <c r="E11" s="194"/>
      <c r="F11" s="194"/>
      <c r="G11" s="182"/>
      <c r="H11" s="182"/>
      <c r="I11" s="3"/>
    </row>
    <row r="12" spans="1:9" ht="40" customHeight="1" thickBot="1">
      <c r="A12" s="197" t="s">
        <v>36</v>
      </c>
      <c r="B12" s="258" t="s">
        <v>406</v>
      </c>
      <c r="C12" s="259"/>
      <c r="D12" s="259"/>
      <c r="E12" s="259"/>
      <c r="F12" s="260"/>
      <c r="G12" s="182"/>
      <c r="H12" s="182"/>
    </row>
    <row r="13" spans="1:9" ht="29.5" customHeight="1" thickBot="1">
      <c r="A13" s="198" t="s">
        <v>37</v>
      </c>
      <c r="B13" s="253"/>
      <c r="C13" s="253"/>
      <c r="D13" s="253"/>
      <c r="E13" s="253"/>
      <c r="F13" s="253"/>
      <c r="G13" s="182"/>
      <c r="H13" s="182"/>
      <c r="I13" s="3"/>
    </row>
    <row r="14" spans="1:9" ht="70.5" customHeight="1">
      <c r="A14" s="199" t="s">
        <v>38</v>
      </c>
      <c r="B14" s="261" t="s">
        <v>408</v>
      </c>
      <c r="C14" s="262"/>
      <c r="D14" s="262"/>
      <c r="E14" s="262"/>
      <c r="F14" s="263"/>
      <c r="G14" s="182"/>
      <c r="H14" s="182"/>
      <c r="I14" s="3"/>
    </row>
    <row r="15" spans="1:9" ht="44" thickBot="1">
      <c r="A15" s="200" t="s">
        <v>39</v>
      </c>
      <c r="B15" s="264" t="s">
        <v>409</v>
      </c>
      <c r="C15" s="265"/>
      <c r="D15" s="265"/>
      <c r="E15" s="265"/>
      <c r="F15" s="266"/>
      <c r="G15" s="182"/>
      <c r="H15" s="182"/>
      <c r="I15" s="3"/>
    </row>
    <row r="16" spans="1:9" ht="44" thickBot="1">
      <c r="A16" s="200" t="s">
        <v>40</v>
      </c>
      <c r="B16" s="267" t="s">
        <v>41</v>
      </c>
      <c r="C16" s="268"/>
      <c r="D16" s="268"/>
      <c r="E16" s="268"/>
      <c r="F16" s="269"/>
      <c r="G16" s="182"/>
      <c r="H16" s="182"/>
      <c r="I16" s="3"/>
    </row>
    <row r="17" spans="1:9" ht="19" thickBot="1">
      <c r="A17" s="270"/>
      <c r="B17" s="270"/>
      <c r="C17" s="270"/>
      <c r="D17" s="270"/>
      <c r="E17" s="270"/>
      <c r="F17" s="270"/>
      <c r="G17" s="182"/>
      <c r="H17" s="182"/>
      <c r="I17" s="3"/>
    </row>
    <row r="18" spans="1:9" ht="184.5" customHeight="1">
      <c r="A18" s="201" t="s">
        <v>42</v>
      </c>
      <c r="B18" s="271" t="s">
        <v>414</v>
      </c>
      <c r="C18" s="271"/>
      <c r="D18" s="271"/>
      <c r="E18" s="271"/>
      <c r="F18" s="272"/>
      <c r="G18" s="182"/>
      <c r="H18" s="182"/>
      <c r="I18" s="3"/>
    </row>
    <row r="19" spans="1:9" ht="34.5" customHeight="1">
      <c r="A19" s="202" t="s">
        <v>43</v>
      </c>
      <c r="B19" s="273" t="s">
        <v>410</v>
      </c>
      <c r="C19" s="273"/>
      <c r="D19" s="273"/>
      <c r="E19" s="273"/>
      <c r="F19" s="274"/>
      <c r="G19" s="182"/>
      <c r="H19" s="182"/>
      <c r="I19" s="3"/>
    </row>
    <row r="20" spans="1:9" ht="26.5" customHeight="1">
      <c r="A20" s="202" t="s">
        <v>44</v>
      </c>
      <c r="B20" s="273" t="s">
        <v>45</v>
      </c>
      <c r="C20" s="273"/>
      <c r="D20" s="273"/>
      <c r="E20" s="273"/>
      <c r="F20" s="274"/>
      <c r="G20" s="182"/>
      <c r="H20" s="182"/>
      <c r="I20" s="3"/>
    </row>
    <row r="21" spans="1:9" ht="98.15" customHeight="1" thickBot="1">
      <c r="A21" s="203" t="s">
        <v>46</v>
      </c>
      <c r="B21" s="275"/>
      <c r="C21" s="275"/>
      <c r="D21" s="275"/>
      <c r="E21" s="275"/>
      <c r="F21" s="276"/>
      <c r="G21" s="182"/>
      <c r="H21" s="182"/>
      <c r="I21" s="3"/>
    </row>
    <row r="22" spans="1:9" ht="29.5" customHeight="1" thickBot="1">
      <c r="A22" s="198" t="s">
        <v>47</v>
      </c>
      <c r="B22" s="253"/>
      <c r="C22" s="253"/>
      <c r="D22" s="253"/>
      <c r="E22" s="253"/>
      <c r="F22" s="253"/>
      <c r="G22" s="182"/>
      <c r="H22" s="182"/>
      <c r="I22" s="3"/>
    </row>
    <row r="23" spans="1:9" ht="18.5">
      <c r="A23" s="204" t="s">
        <v>48</v>
      </c>
      <c r="B23" s="277" t="s">
        <v>49</v>
      </c>
      <c r="C23" s="271"/>
      <c r="D23" s="271"/>
      <c r="E23" s="271"/>
      <c r="F23" s="272"/>
      <c r="G23" s="182"/>
      <c r="H23" s="182"/>
      <c r="I23" s="3"/>
    </row>
    <row r="24" spans="1:9" ht="18.5">
      <c r="A24" s="205" t="s">
        <v>50</v>
      </c>
      <c r="B24" s="278" t="s">
        <v>51</v>
      </c>
      <c r="C24" s="273"/>
      <c r="D24" s="273"/>
      <c r="E24" s="273"/>
      <c r="F24" s="274"/>
      <c r="G24" s="182"/>
      <c r="H24" s="182"/>
      <c r="I24" s="3"/>
    </row>
    <row r="25" spans="1:9" ht="29">
      <c r="A25" s="279" t="s">
        <v>52</v>
      </c>
      <c r="B25" s="164" t="s">
        <v>411</v>
      </c>
      <c r="C25" s="206" t="s">
        <v>53</v>
      </c>
      <c r="D25" s="162" t="s">
        <v>54</v>
      </c>
      <c r="E25" s="207" t="s">
        <v>55</v>
      </c>
      <c r="F25" s="163" t="s">
        <v>407</v>
      </c>
      <c r="G25" s="182"/>
      <c r="H25" s="182"/>
      <c r="I25" s="3"/>
    </row>
    <row r="26" spans="1:9" ht="29">
      <c r="A26" s="280"/>
      <c r="B26" s="164" t="s">
        <v>402</v>
      </c>
      <c r="C26" s="206" t="s">
        <v>53</v>
      </c>
      <c r="D26" s="162" t="s">
        <v>54</v>
      </c>
      <c r="E26" s="207" t="s">
        <v>55</v>
      </c>
      <c r="F26" s="242" t="s">
        <v>407</v>
      </c>
      <c r="G26" s="182"/>
      <c r="H26" s="182"/>
      <c r="I26" s="3"/>
    </row>
    <row r="27" spans="1:9" ht="18.5">
      <c r="A27" s="280"/>
      <c r="B27" s="164" t="s">
        <v>56</v>
      </c>
      <c r="C27" s="206" t="s">
        <v>53</v>
      </c>
      <c r="D27" s="162" t="s">
        <v>57</v>
      </c>
      <c r="E27" s="207" t="s">
        <v>55</v>
      </c>
      <c r="F27" s="163" t="s">
        <v>400</v>
      </c>
      <c r="G27" s="182"/>
      <c r="H27" s="182"/>
      <c r="I27" s="3"/>
    </row>
    <row r="28" spans="1:9" ht="18.5">
      <c r="A28" s="280"/>
      <c r="B28" s="164" t="s">
        <v>58</v>
      </c>
      <c r="C28" s="206" t="s">
        <v>53</v>
      </c>
      <c r="D28" s="162" t="s">
        <v>59</v>
      </c>
      <c r="E28" s="207" t="s">
        <v>55</v>
      </c>
      <c r="F28" s="163" t="s">
        <v>400</v>
      </c>
      <c r="G28" s="182"/>
      <c r="H28" s="182"/>
      <c r="I28" s="3"/>
    </row>
    <row r="29" spans="1:9" ht="19" thickBot="1">
      <c r="A29" s="281"/>
      <c r="B29" s="165"/>
      <c r="C29" s="208" t="s">
        <v>53</v>
      </c>
      <c r="D29" s="160"/>
      <c r="E29" s="209" t="s">
        <v>55</v>
      </c>
      <c r="F29" s="166"/>
      <c r="G29" s="182"/>
      <c r="H29" s="182"/>
      <c r="I29" s="3"/>
    </row>
    <row r="30" spans="1:9" ht="29.5" customHeight="1" thickBot="1">
      <c r="A30" s="198" t="s">
        <v>60</v>
      </c>
      <c r="B30" s="253"/>
      <c r="C30" s="253"/>
      <c r="D30" s="253"/>
      <c r="E30" s="253"/>
      <c r="F30" s="253"/>
      <c r="G30" s="182"/>
      <c r="H30" s="182"/>
      <c r="I30" s="3"/>
    </row>
    <row r="31" spans="1:9" ht="44" customHeight="1">
      <c r="A31" s="204" t="s">
        <v>61</v>
      </c>
      <c r="B31" s="261" t="s">
        <v>415</v>
      </c>
      <c r="C31" s="262"/>
      <c r="D31" s="262"/>
      <c r="E31" s="262"/>
      <c r="F31" s="263"/>
      <c r="G31" s="182"/>
      <c r="H31" s="182"/>
      <c r="I31" s="3"/>
    </row>
    <row r="32" spans="1:9" ht="31.5" thickBot="1">
      <c r="A32" s="210" t="s">
        <v>62</v>
      </c>
      <c r="B32" s="267" t="s">
        <v>63</v>
      </c>
      <c r="C32" s="268"/>
      <c r="D32" s="268"/>
      <c r="E32" s="268"/>
      <c r="F32" s="269"/>
      <c r="G32" s="182"/>
      <c r="H32" s="182"/>
      <c r="I32" s="3"/>
    </row>
    <row r="33" spans="1:9" ht="29.5" customHeight="1" thickBot="1">
      <c r="A33" s="198" t="s">
        <v>64</v>
      </c>
      <c r="B33" s="284"/>
      <c r="C33" s="284"/>
      <c r="D33" s="284"/>
      <c r="E33" s="284"/>
      <c r="F33" s="284"/>
      <c r="G33" s="182"/>
      <c r="H33" s="182"/>
      <c r="I33" s="3"/>
    </row>
    <row r="34" spans="1:9" ht="18.5">
      <c r="A34" s="204" t="s">
        <v>65</v>
      </c>
      <c r="B34" s="285">
        <v>45214</v>
      </c>
      <c r="C34" s="286"/>
      <c r="D34" s="286"/>
      <c r="E34" s="286"/>
      <c r="F34" s="287"/>
      <c r="G34" s="182"/>
      <c r="H34" s="182"/>
      <c r="I34" s="3"/>
    </row>
    <row r="35" spans="1:9" ht="18.5">
      <c r="A35" s="205" t="s">
        <v>66</v>
      </c>
      <c r="B35" s="288">
        <v>45945</v>
      </c>
      <c r="C35" s="289"/>
      <c r="D35" s="289"/>
      <c r="E35" s="289"/>
      <c r="F35" s="290"/>
      <c r="G35" s="182"/>
      <c r="H35" s="182"/>
      <c r="I35" s="3"/>
    </row>
    <row r="36" spans="1:9" ht="31.5" thickBot="1">
      <c r="A36" s="211" t="s">
        <v>67</v>
      </c>
      <c r="B36" s="294">
        <v>15</v>
      </c>
      <c r="C36" s="295"/>
      <c r="D36" s="295"/>
      <c r="E36" s="295"/>
      <c r="F36" s="296"/>
      <c r="G36" s="182"/>
      <c r="H36" s="182"/>
      <c r="I36" s="3"/>
    </row>
    <row r="37" spans="1:9" ht="19" thickBot="1">
      <c r="A37" s="210" t="s">
        <v>68</v>
      </c>
      <c r="B37" s="291">
        <f>E57</f>
        <v>22</v>
      </c>
      <c r="C37" s="292"/>
      <c r="D37" s="292"/>
      <c r="E37" s="292"/>
      <c r="F37" s="293"/>
      <c r="G37" s="182"/>
      <c r="H37" s="182"/>
      <c r="I37" s="3"/>
    </row>
    <row r="38" spans="1:9" ht="29.5" customHeight="1" thickBot="1">
      <c r="A38" s="198" t="s">
        <v>69</v>
      </c>
      <c r="B38" s="284"/>
      <c r="C38" s="284"/>
      <c r="D38" s="284"/>
      <c r="E38" s="284"/>
      <c r="F38" s="284"/>
      <c r="G38" s="182"/>
      <c r="H38" s="182"/>
      <c r="I38" s="3"/>
    </row>
    <row r="39" spans="1:9" ht="18.5">
      <c r="A39" s="212" t="s">
        <v>70</v>
      </c>
      <c r="B39" s="161">
        <v>0</v>
      </c>
      <c r="C39" s="213" t="s">
        <v>71</v>
      </c>
      <c r="D39" s="282" t="s">
        <v>72</v>
      </c>
      <c r="E39" s="282"/>
      <c r="F39" s="283"/>
      <c r="G39" s="182"/>
      <c r="H39" s="182"/>
      <c r="I39" s="3"/>
    </row>
    <row r="40" spans="1:9" ht="18.5">
      <c r="A40" s="214" t="s">
        <v>73</v>
      </c>
      <c r="B40" s="250"/>
      <c r="C40" s="251"/>
      <c r="D40" s="251"/>
      <c r="E40" s="251"/>
      <c r="F40" s="252"/>
      <c r="G40" s="182"/>
      <c r="H40" s="182"/>
      <c r="I40" s="3"/>
    </row>
    <row r="41" spans="1:9" ht="18.5">
      <c r="A41" s="214" t="s">
        <v>74</v>
      </c>
      <c r="B41" s="297"/>
      <c r="C41" s="298"/>
      <c r="D41" s="298"/>
      <c r="E41" s="298"/>
      <c r="F41" s="299"/>
      <c r="G41" s="182"/>
      <c r="H41" s="182"/>
      <c r="I41" s="3"/>
    </row>
    <row r="42" spans="1:9" ht="19.5" customHeight="1" thickBot="1">
      <c r="A42" s="214" t="s">
        <v>75</v>
      </c>
      <c r="B42" s="167" t="s">
        <v>238</v>
      </c>
      <c r="C42" s="215" t="s">
        <v>76</v>
      </c>
      <c r="D42" s="167"/>
      <c r="E42" s="215" t="s">
        <v>77</v>
      </c>
      <c r="F42" s="168"/>
      <c r="G42" s="182"/>
      <c r="H42" s="182"/>
      <c r="I42" s="3"/>
    </row>
    <row r="43" spans="1:9" ht="19" thickBot="1">
      <c r="A43" s="284"/>
      <c r="B43" s="284"/>
      <c r="C43" s="284"/>
      <c r="D43" s="284"/>
      <c r="E43" s="284"/>
      <c r="F43" s="284"/>
      <c r="G43" s="182"/>
      <c r="H43" s="182"/>
      <c r="I43" s="3"/>
    </row>
    <row r="44" spans="1:9" ht="19" thickBot="1">
      <c r="A44" s="216" t="s">
        <v>78</v>
      </c>
      <c r="B44" s="300" t="s">
        <v>79</v>
      </c>
      <c r="C44" s="301"/>
      <c r="D44" s="301"/>
      <c r="E44" s="301"/>
      <c r="F44" s="302"/>
      <c r="G44" s="182"/>
      <c r="H44" s="182"/>
      <c r="I44" s="3"/>
    </row>
    <row r="45" spans="1:9" ht="18.5">
      <c r="A45" s="303"/>
      <c r="B45" s="303"/>
      <c r="C45" s="303"/>
      <c r="D45" s="303"/>
      <c r="E45" s="303"/>
      <c r="F45" s="303"/>
      <c r="G45" s="182"/>
      <c r="H45" s="182"/>
      <c r="I45" s="3"/>
    </row>
    <row r="46" spans="1:9" ht="28.5">
      <c r="A46" s="304" t="s">
        <v>80</v>
      </c>
      <c r="B46" s="304"/>
      <c r="C46" s="304"/>
      <c r="D46" s="304"/>
      <c r="E46" s="304"/>
      <c r="F46" s="304"/>
      <c r="G46" s="182"/>
      <c r="H46" s="182"/>
      <c r="I46" s="3"/>
    </row>
    <row r="47" spans="1:9" ht="15.5">
      <c r="A47" s="305"/>
      <c r="B47" s="305"/>
      <c r="C47" s="305"/>
      <c r="D47" s="305"/>
      <c r="E47" s="305"/>
      <c r="F47" s="305"/>
      <c r="G47" s="88"/>
      <c r="H47" s="88"/>
      <c r="I47" s="4"/>
    </row>
    <row r="48" spans="1:9" ht="31">
      <c r="A48" s="217" t="s">
        <v>81</v>
      </c>
      <c r="B48" s="306" t="s">
        <v>82</v>
      </c>
      <c r="C48" s="306"/>
      <c r="D48" s="306"/>
      <c r="E48" s="218" t="s">
        <v>83</v>
      </c>
      <c r="F48" s="217" t="s">
        <v>66</v>
      </c>
      <c r="G48" s="218" t="s">
        <v>84</v>
      </c>
      <c r="H48" s="219"/>
      <c r="I48" s="4"/>
    </row>
    <row r="49" spans="1:9">
      <c r="A49" s="7">
        <v>1</v>
      </c>
      <c r="B49" s="307" t="s">
        <v>412</v>
      </c>
      <c r="C49" s="307"/>
      <c r="D49" s="307"/>
      <c r="E49" s="8">
        <v>1</v>
      </c>
      <c r="F49" s="9" t="s">
        <v>423</v>
      </c>
      <c r="G49" s="16"/>
      <c r="H49" s="220"/>
      <c r="I49" s="4"/>
    </row>
    <row r="50" spans="1:9" ht="14.5" customHeight="1">
      <c r="A50" s="7">
        <v>2</v>
      </c>
      <c r="B50" s="307" t="s">
        <v>413</v>
      </c>
      <c r="C50" s="307"/>
      <c r="D50" s="307"/>
      <c r="E50" s="8">
        <v>1</v>
      </c>
      <c r="F50" s="9" t="s">
        <v>424</v>
      </c>
      <c r="G50" s="16"/>
      <c r="H50" s="220"/>
      <c r="I50" s="4"/>
    </row>
    <row r="51" spans="1:9">
      <c r="A51" s="7">
        <v>3</v>
      </c>
      <c r="B51" s="307" t="s">
        <v>418</v>
      </c>
      <c r="C51" s="307"/>
      <c r="D51" s="307"/>
      <c r="E51" s="8">
        <v>0</v>
      </c>
      <c r="F51" s="9" t="s">
        <v>425</v>
      </c>
      <c r="G51" s="16"/>
      <c r="H51" s="220"/>
      <c r="I51" s="4"/>
    </row>
    <row r="52" spans="1:9" ht="14.5" customHeight="1">
      <c r="A52" s="7">
        <v>4</v>
      </c>
      <c r="B52" s="307" t="s">
        <v>416</v>
      </c>
      <c r="C52" s="307"/>
      <c r="D52" s="307"/>
      <c r="E52" s="8">
        <v>3</v>
      </c>
      <c r="F52" s="9" t="s">
        <v>426</v>
      </c>
      <c r="G52" s="16"/>
      <c r="H52" s="220"/>
      <c r="I52" s="4"/>
    </row>
    <row r="53" spans="1:9">
      <c r="A53" s="7">
        <v>5</v>
      </c>
      <c r="B53" s="307" t="s">
        <v>417</v>
      </c>
      <c r="C53" s="307"/>
      <c r="D53" s="307"/>
      <c r="E53" s="8">
        <v>1</v>
      </c>
      <c r="F53" s="9" t="s">
        <v>427</v>
      </c>
      <c r="G53" s="16"/>
      <c r="H53" s="220"/>
      <c r="I53" s="4"/>
    </row>
    <row r="54" spans="1:9">
      <c r="A54" s="7">
        <v>6</v>
      </c>
      <c r="B54" s="310" t="s">
        <v>419</v>
      </c>
      <c r="C54" s="311"/>
      <c r="D54" s="312"/>
      <c r="E54" s="8">
        <v>1</v>
      </c>
      <c r="F54" s="9" t="s">
        <v>428</v>
      </c>
      <c r="G54" s="16"/>
      <c r="H54" s="220"/>
      <c r="I54" s="4"/>
    </row>
    <row r="55" spans="1:9">
      <c r="A55" s="7">
        <v>7</v>
      </c>
      <c r="B55" s="310" t="s">
        <v>421</v>
      </c>
      <c r="C55" s="311"/>
      <c r="D55" s="312"/>
      <c r="E55" s="8">
        <v>12</v>
      </c>
      <c r="F55" s="9" t="s">
        <v>430</v>
      </c>
      <c r="G55" s="16"/>
      <c r="H55" s="220"/>
      <c r="I55" s="4"/>
    </row>
    <row r="56" spans="1:9" ht="33" customHeight="1">
      <c r="A56" s="7">
        <v>8</v>
      </c>
      <c r="B56" s="310" t="s">
        <v>420</v>
      </c>
      <c r="C56" s="311"/>
      <c r="D56" s="312"/>
      <c r="E56" s="8">
        <v>3</v>
      </c>
      <c r="F56" s="9" t="s">
        <v>429</v>
      </c>
      <c r="G56" s="16"/>
      <c r="H56" s="220"/>
    </row>
    <row r="57" spans="1:9" ht="16" thickBot="1">
      <c r="A57" s="88"/>
      <c r="B57" s="88"/>
      <c r="C57" s="88"/>
      <c r="D57" s="221" t="s">
        <v>85</v>
      </c>
      <c r="E57" s="222">
        <f>SUM(E49:E56)</f>
        <v>22</v>
      </c>
      <c r="F57" s="88"/>
      <c r="G57" s="88"/>
      <c r="H57" s="88"/>
      <c r="I57" s="4"/>
    </row>
    <row r="58" spans="1:9" ht="15.5">
      <c r="A58" s="88"/>
      <c r="B58" s="88"/>
      <c r="C58" s="88"/>
      <c r="D58" s="223"/>
      <c r="E58" s="224"/>
      <c r="F58" s="88"/>
      <c r="G58" s="88"/>
      <c r="H58" s="88"/>
      <c r="I58" s="4"/>
    </row>
    <row r="59" spans="1:9" ht="28.5">
      <c r="A59" s="225" t="s">
        <v>86</v>
      </c>
      <c r="B59" s="226"/>
      <c r="C59" s="226"/>
      <c r="D59" s="227"/>
      <c r="E59" s="228"/>
      <c r="F59" s="226"/>
      <c r="G59" s="226"/>
      <c r="H59" s="88"/>
      <c r="I59" s="4"/>
    </row>
    <row r="60" spans="1:9" ht="28.5" customHeight="1">
      <c r="A60" s="229"/>
      <c r="B60" s="230"/>
      <c r="C60" s="230"/>
      <c r="D60" s="231"/>
      <c r="E60" s="232"/>
      <c r="F60" s="230"/>
      <c r="G60" s="88"/>
      <c r="H60" s="88"/>
    </row>
    <row r="61" spans="1:9" ht="77.5" customHeight="1">
      <c r="A61" s="308" t="s">
        <v>87</v>
      </c>
      <c r="B61" s="308"/>
      <c r="C61" s="308"/>
      <c r="D61" s="308"/>
      <c r="E61" s="308"/>
      <c r="F61" s="308"/>
      <c r="G61" s="308"/>
      <c r="H61" s="88"/>
    </row>
    <row r="62" spans="1:9" ht="28.5" customHeight="1">
      <c r="A62" s="229"/>
      <c r="B62" s="230"/>
      <c r="C62" s="230"/>
      <c r="D62" s="231"/>
      <c r="E62" s="232"/>
      <c r="F62" s="230"/>
      <c r="G62" s="88"/>
      <c r="H62" s="88"/>
    </row>
    <row r="63" spans="1:9" ht="18.5">
      <c r="A63" s="233" t="s">
        <v>88</v>
      </c>
      <c r="B63" s="230"/>
      <c r="C63" s="230"/>
      <c r="D63" s="230"/>
      <c r="E63" s="230"/>
      <c r="F63" s="230"/>
      <c r="G63" s="88"/>
      <c r="H63" s="88"/>
    </row>
    <row r="64" spans="1:9" ht="18.5">
      <c r="A64" s="234"/>
      <c r="B64" s="235"/>
      <c r="C64" s="88"/>
      <c r="D64" s="88"/>
      <c r="E64" s="88"/>
      <c r="F64" s="88"/>
      <c r="G64" s="88"/>
      <c r="H64" s="88"/>
    </row>
    <row r="65" spans="1:9" ht="50.5" customHeight="1">
      <c r="A65" s="88"/>
      <c r="B65" s="236" t="s">
        <v>89</v>
      </c>
      <c r="C65" s="236" t="s">
        <v>90</v>
      </c>
      <c r="D65" s="236" t="s">
        <v>91</v>
      </c>
      <c r="E65" s="236" t="s">
        <v>66</v>
      </c>
      <c r="F65" s="236" t="s">
        <v>92</v>
      </c>
      <c r="G65" s="218" t="s">
        <v>93</v>
      </c>
      <c r="H65" s="88"/>
    </row>
    <row r="66" spans="1:9">
      <c r="A66" s="88">
        <v>1</v>
      </c>
      <c r="B66" s="7" t="s">
        <v>94</v>
      </c>
      <c r="C66" s="7" t="s">
        <v>95</v>
      </c>
      <c r="D66" s="12"/>
      <c r="E66" s="7"/>
      <c r="F66" s="7" t="s">
        <v>96</v>
      </c>
      <c r="G66" s="16"/>
      <c r="H66" s="237"/>
      <c r="I66" s="17"/>
    </row>
    <row r="67" spans="1:9">
      <c r="A67" s="88">
        <v>2</v>
      </c>
      <c r="B67" s="7" t="s">
        <v>97</v>
      </c>
      <c r="C67" s="7" t="s">
        <v>405</v>
      </c>
      <c r="D67" s="12">
        <v>10</v>
      </c>
      <c r="E67" s="7"/>
      <c r="F67" s="7" t="s">
        <v>98</v>
      </c>
      <c r="G67" s="16"/>
      <c r="H67" s="237"/>
      <c r="I67" s="17"/>
    </row>
    <row r="68" spans="1:9">
      <c r="A68" s="88">
        <v>3</v>
      </c>
      <c r="B68" s="7" t="s">
        <v>99</v>
      </c>
      <c r="C68" s="7" t="s">
        <v>100</v>
      </c>
      <c r="D68" s="12"/>
      <c r="E68" s="7"/>
      <c r="F68" s="7" t="s">
        <v>96</v>
      </c>
      <c r="G68" s="16"/>
      <c r="H68" s="237"/>
      <c r="I68" s="17"/>
    </row>
    <row r="69" spans="1:9">
      <c r="A69" s="88">
        <v>4</v>
      </c>
      <c r="B69" s="7" t="s">
        <v>422</v>
      </c>
      <c r="C69" s="7" t="s">
        <v>101</v>
      </c>
      <c r="D69" s="12"/>
      <c r="E69" s="7"/>
      <c r="F69" s="7" t="s">
        <v>102</v>
      </c>
      <c r="G69" s="16"/>
      <c r="H69" s="237"/>
      <c r="I69" s="17"/>
    </row>
    <row r="70" spans="1:9">
      <c r="A70" s="88">
        <v>5</v>
      </c>
      <c r="B70" s="7" t="s">
        <v>103</v>
      </c>
      <c r="C70" s="7" t="s">
        <v>104</v>
      </c>
      <c r="D70" s="12">
        <v>20</v>
      </c>
      <c r="E70" s="7">
        <v>2025</v>
      </c>
      <c r="F70" s="7" t="s">
        <v>102</v>
      </c>
      <c r="G70" s="16"/>
      <c r="H70" s="237"/>
      <c r="I70" s="17"/>
    </row>
    <row r="71" spans="1:9">
      <c r="A71" s="88">
        <v>6</v>
      </c>
      <c r="B71" s="7"/>
      <c r="C71" s="7"/>
      <c r="D71" s="12"/>
      <c r="E71" s="7"/>
      <c r="F71" s="7"/>
      <c r="G71" s="16"/>
      <c r="H71" s="237"/>
      <c r="I71" s="17"/>
    </row>
    <row r="72" spans="1:9">
      <c r="A72" s="88">
        <v>7</v>
      </c>
      <c r="B72" s="7"/>
      <c r="C72" s="7"/>
      <c r="D72" s="12"/>
      <c r="E72" s="7"/>
      <c r="F72" s="7"/>
      <c r="G72" s="16"/>
      <c r="H72" s="237"/>
      <c r="I72" s="17"/>
    </row>
    <row r="73" spans="1:9">
      <c r="A73" s="88">
        <v>8</v>
      </c>
      <c r="B73" s="7"/>
      <c r="C73" s="7"/>
      <c r="D73" s="12"/>
      <c r="E73" s="7"/>
      <c r="F73" s="7"/>
      <c r="G73" s="16"/>
      <c r="H73" s="237"/>
      <c r="I73" s="17"/>
    </row>
    <row r="74" spans="1:9">
      <c r="A74" s="88">
        <v>9</v>
      </c>
      <c r="B74" s="7"/>
      <c r="C74" s="7"/>
      <c r="D74" s="12"/>
      <c r="E74" s="7"/>
      <c r="F74" s="7"/>
      <c r="G74" s="16"/>
      <c r="H74" s="237"/>
      <c r="I74" s="17"/>
    </row>
    <row r="75" spans="1:9">
      <c r="A75" s="88">
        <v>10</v>
      </c>
      <c r="B75" s="7"/>
      <c r="C75" s="7"/>
      <c r="D75" s="12"/>
      <c r="E75" s="7"/>
      <c r="F75" s="7"/>
      <c r="G75" s="16"/>
      <c r="H75" s="237"/>
      <c r="I75" s="17"/>
    </row>
    <row r="76" spans="1:9">
      <c r="A76" s="88"/>
      <c r="B76" s="88"/>
      <c r="C76" s="88"/>
      <c r="D76" s="88"/>
      <c r="E76" s="88"/>
      <c r="F76" s="88"/>
      <c r="G76" s="88"/>
      <c r="H76" s="237"/>
      <c r="I76" s="17"/>
    </row>
    <row r="77" spans="1:9" ht="18.5">
      <c r="A77" s="233" t="s">
        <v>105</v>
      </c>
      <c r="B77" s="224"/>
      <c r="C77" s="220"/>
      <c r="D77" s="220"/>
      <c r="E77" s="220"/>
      <c r="F77" s="220"/>
      <c r="G77" s="88"/>
      <c r="H77" s="237"/>
      <c r="I77" s="17"/>
    </row>
    <row r="78" spans="1:9" ht="18.5">
      <c r="A78" s="234"/>
      <c r="B78" s="235"/>
      <c r="C78" s="309" t="s">
        <v>106</v>
      </c>
      <c r="D78" s="309"/>
      <c r="E78" s="309"/>
      <c r="F78" s="88"/>
      <c r="G78" s="88"/>
      <c r="H78" s="237"/>
      <c r="I78" s="17"/>
    </row>
    <row r="79" spans="1:9" ht="69" customHeight="1">
      <c r="A79" s="88"/>
      <c r="B79" s="236" t="s">
        <v>89</v>
      </c>
      <c r="C79" s="236" t="s">
        <v>107</v>
      </c>
      <c r="D79" s="236" t="s">
        <v>108</v>
      </c>
      <c r="E79" s="236" t="s">
        <v>109</v>
      </c>
      <c r="F79" s="236" t="s">
        <v>66</v>
      </c>
      <c r="G79" s="236" t="s">
        <v>92</v>
      </c>
      <c r="H79" s="218" t="s">
        <v>110</v>
      </c>
      <c r="I79" s="17"/>
    </row>
    <row r="80" spans="1:9" ht="105" customHeight="1">
      <c r="A80" s="88">
        <v>1</v>
      </c>
      <c r="B80" s="13" t="s">
        <v>403</v>
      </c>
      <c r="C80" s="13" t="s">
        <v>401</v>
      </c>
      <c r="D80" s="13" t="s">
        <v>431</v>
      </c>
      <c r="E80" s="13" t="s">
        <v>404</v>
      </c>
      <c r="F80" s="7"/>
      <c r="G80" s="7"/>
      <c r="H80" s="16"/>
      <c r="I80" s="17"/>
    </row>
    <row r="81" spans="1:9">
      <c r="A81" s="88">
        <v>2</v>
      </c>
      <c r="B81" s="13"/>
      <c r="C81" s="13"/>
      <c r="D81" s="12"/>
      <c r="E81" s="12"/>
      <c r="F81" s="7"/>
      <c r="G81" s="7"/>
      <c r="H81" s="16"/>
      <c r="I81" s="17"/>
    </row>
    <row r="82" spans="1:9">
      <c r="A82" s="88">
        <v>3</v>
      </c>
      <c r="B82" s="13"/>
      <c r="C82" s="13"/>
      <c r="D82" s="12"/>
      <c r="E82" s="12"/>
      <c r="F82" s="7"/>
      <c r="G82" s="7"/>
      <c r="H82" s="16"/>
      <c r="I82" s="17"/>
    </row>
    <row r="83" spans="1:9">
      <c r="A83" s="88">
        <v>4</v>
      </c>
      <c r="B83" s="7"/>
      <c r="C83" s="13"/>
      <c r="D83" s="12"/>
      <c r="E83" s="12"/>
      <c r="F83" s="7"/>
      <c r="G83" s="7"/>
      <c r="H83" s="16"/>
      <c r="I83" s="17"/>
    </row>
    <row r="84" spans="1:9">
      <c r="A84" s="88">
        <v>5</v>
      </c>
      <c r="B84" s="13"/>
      <c r="C84" s="13"/>
      <c r="D84" s="12"/>
      <c r="E84" s="12"/>
      <c r="F84" s="14"/>
      <c r="G84" s="7"/>
      <c r="H84" s="16"/>
      <c r="I84" s="17"/>
    </row>
    <row r="85" spans="1:9">
      <c r="A85" s="88">
        <v>6</v>
      </c>
      <c r="B85" s="13"/>
      <c r="C85" s="13"/>
      <c r="D85" s="12"/>
      <c r="E85" s="12"/>
      <c r="F85" s="14"/>
      <c r="G85" s="7"/>
      <c r="H85" s="16"/>
      <c r="I85" s="17"/>
    </row>
    <row r="86" spans="1:9">
      <c r="A86" s="88">
        <v>7</v>
      </c>
      <c r="B86" s="13"/>
      <c r="C86" s="13"/>
      <c r="D86" s="12"/>
      <c r="E86" s="12"/>
      <c r="F86" s="14"/>
      <c r="G86" s="7"/>
      <c r="H86" s="16"/>
      <c r="I86" s="17"/>
    </row>
    <row r="87" spans="1:9">
      <c r="A87" s="88">
        <v>8</v>
      </c>
      <c r="B87" s="13"/>
      <c r="C87" s="13"/>
      <c r="D87" s="12"/>
      <c r="E87" s="12"/>
      <c r="F87" s="14"/>
      <c r="G87" s="7"/>
      <c r="H87" s="16"/>
      <c r="I87" s="17"/>
    </row>
    <row r="88" spans="1:9">
      <c r="A88" s="88">
        <v>9</v>
      </c>
      <c r="B88" s="13"/>
      <c r="C88" s="13"/>
      <c r="D88" s="12"/>
      <c r="E88" s="12"/>
      <c r="F88" s="14"/>
      <c r="G88" s="7"/>
      <c r="H88" s="16"/>
      <c r="I88" s="17"/>
    </row>
    <row r="89" spans="1:9">
      <c r="A89" s="88">
        <v>10</v>
      </c>
      <c r="B89" s="13"/>
      <c r="C89" s="13"/>
      <c r="D89" s="12"/>
      <c r="E89" s="12"/>
      <c r="F89" s="14"/>
      <c r="G89" s="7"/>
      <c r="H89" s="16"/>
      <c r="I89" s="17"/>
    </row>
    <row r="90" spans="1:9">
      <c r="A90" s="88"/>
      <c r="B90" s="88"/>
      <c r="C90" s="88"/>
      <c r="D90" s="88"/>
      <c r="E90" s="88"/>
      <c r="F90" s="238"/>
      <c r="G90" s="88"/>
      <c r="H90" s="237"/>
      <c r="I90" s="17"/>
    </row>
    <row r="91" spans="1:9" ht="15.5">
      <c r="A91" s="88"/>
      <c r="B91" s="223"/>
      <c r="C91" s="239"/>
      <c r="D91" s="240"/>
      <c r="E91" s="88"/>
      <c r="F91" s="238"/>
      <c r="G91" s="238"/>
      <c r="H91" s="237"/>
      <c r="I91" s="17"/>
    </row>
    <row r="92" spans="1:9">
      <c r="A92" s="226"/>
      <c r="B92" s="226"/>
      <c r="C92" s="226"/>
      <c r="D92" s="226"/>
      <c r="E92" s="226"/>
      <c r="F92" s="226"/>
      <c r="G92" s="226"/>
      <c r="H92" s="226"/>
      <c r="I92" s="169"/>
    </row>
  </sheetData>
  <mergeCells count="44">
    <mergeCell ref="A47:F47"/>
    <mergeCell ref="B48:D48"/>
    <mergeCell ref="B50:D50"/>
    <mergeCell ref="A61:G61"/>
    <mergeCell ref="C78:E78"/>
    <mergeCell ref="B51:D51"/>
    <mergeCell ref="B49:D49"/>
    <mergeCell ref="B52:D52"/>
    <mergeCell ref="B54:D54"/>
    <mergeCell ref="B55:D55"/>
    <mergeCell ref="B56:D56"/>
    <mergeCell ref="B53:D53"/>
    <mergeCell ref="B41:F41"/>
    <mergeCell ref="A43:F43"/>
    <mergeCell ref="B44:F44"/>
    <mergeCell ref="A45:F45"/>
    <mergeCell ref="A46:F46"/>
    <mergeCell ref="A25:A29"/>
    <mergeCell ref="D39:F39"/>
    <mergeCell ref="B30:F30"/>
    <mergeCell ref="B31:F31"/>
    <mergeCell ref="B32:F32"/>
    <mergeCell ref="B33:F33"/>
    <mergeCell ref="B34:F34"/>
    <mergeCell ref="B35:F35"/>
    <mergeCell ref="B37:F37"/>
    <mergeCell ref="B38:F38"/>
    <mergeCell ref="B36:F36"/>
    <mergeCell ref="B40:F40"/>
    <mergeCell ref="B22:F22"/>
    <mergeCell ref="E6:F6"/>
    <mergeCell ref="E7:F7"/>
    <mergeCell ref="B12:F12"/>
    <mergeCell ref="B13:F13"/>
    <mergeCell ref="B14:F14"/>
    <mergeCell ref="B15:F15"/>
    <mergeCell ref="B16:F16"/>
    <mergeCell ref="A17:F17"/>
    <mergeCell ref="B18:F18"/>
    <mergeCell ref="B19:F19"/>
    <mergeCell ref="B20:F20"/>
    <mergeCell ref="B21:F21"/>
    <mergeCell ref="B23:F23"/>
    <mergeCell ref="B24:F24"/>
  </mergeCells>
  <phoneticPr fontId="81" type="noConversion"/>
  <conditionalFormatting sqref="B34:F35 B23:F24 B12 B31:F32 A6 B9:B10 D9 F9 E7 F5 B14:B16 B18:B21 D25:D29 F27:F29 B23:B29 D39 D42 B39:B42 F42 B44 E49:F49 A49:A50 B71:F75 B66:F66 C68:D70 B69:B70 B67:D67 E67:F70 B80:G89 F1:F3 A54:B56 E50 F50:F52 A51:E52 A53:D53 E53:F56">
    <cfRule type="expression" dxfId="10" priority="50">
      <formula>ISBLANK(A1)</formula>
    </cfRule>
  </conditionalFormatting>
  <conditionalFormatting sqref="F25:F26">
    <cfRule type="expression" dxfId="9" priority="4">
      <formula>ISBLANK(F25)</formula>
    </cfRule>
  </conditionalFormatting>
  <conditionalFormatting sqref="B68">
    <cfRule type="expression" dxfId="8" priority="3">
      <formula>ISBLANK(B68)</formula>
    </cfRule>
  </conditionalFormatting>
  <conditionalFormatting sqref="B49:D49">
    <cfRule type="expression" dxfId="7" priority="2">
      <formula>ISBLANK(B49)</formula>
    </cfRule>
  </conditionalFormatting>
  <conditionalFormatting sqref="B50:D50">
    <cfRule type="expression" dxfId="6" priority="1">
      <formula>ISBLANK(B50)</formula>
    </cfRule>
  </conditionalFormatting>
  <dataValidations count="11">
    <dataValidation type="list" allowBlank="1" showInputMessage="1" showErrorMessage="1" sqref="E7:F7" xr:uid="{00000000-0002-0000-0100-000000000000}">
      <formula1>Statut_avancement</formula1>
    </dataValidation>
    <dataValidation type="list" allowBlank="1" showInputMessage="1" showErrorMessage="1" sqref="F42" xr:uid="{00000000-0002-0000-0100-000001000000}">
      <formula1>SUBSIDE</formula1>
    </dataValidation>
    <dataValidation type="list" allowBlank="1" showInputMessage="1" showErrorMessage="1" sqref="D39:F39" xr:uid="{00000000-0002-0000-0100-000002000000}">
      <formula1>DEPENSE</formula1>
    </dataValidation>
    <dataValidation type="list" allowBlank="1" showInputMessage="1" showErrorMessage="1" sqref="D9" xr:uid="{00000000-0002-0000-0100-000003000000}">
      <formula1>Instruments</formula1>
    </dataValidation>
    <dataValidation type="list" allowBlank="1" showInputMessage="1" showErrorMessage="1" sqref="B9" xr:uid="{00000000-0002-0000-0100-000004000000}">
      <formula1>DOMAINE</formula1>
    </dataValidation>
    <dataValidation type="list" allowBlank="1" showInputMessage="1" showErrorMessage="1" sqref="F1:F3" xr:uid="{00000000-0002-0000-0100-000005000000}">
      <formula1>OUI_NON</formula1>
    </dataValidation>
    <dataValidation type="list" allowBlank="1" showInputMessage="1" showErrorMessage="1" sqref="A6" xr:uid="{00000000-0002-0000-0100-000006000000}">
      <formula1>SECTEUR</formula1>
    </dataValidation>
    <dataValidation type="list" allowBlank="1" showInputMessage="1" showErrorMessage="1" sqref="D25:D29" xr:uid="{00000000-0002-0000-0100-000007000000}">
      <formula1>Parties_prenantes</formula1>
    </dataValidation>
    <dataValidation type="list" allowBlank="1" showInputMessage="1" showErrorMessage="1" sqref="B42" xr:uid="{00000000-0002-0000-0100-000008000000}">
      <formula1>Source_Fin</formula1>
    </dataValidation>
    <dataValidation type="list" allowBlank="1" showInputMessage="1" showErrorMessage="1" sqref="F9" xr:uid="{00000000-0002-0000-0100-000009000000}">
      <formula1>Risques_climatiques</formula1>
    </dataValidation>
    <dataValidation type="list" allowBlank="1" showInputMessage="1" showErrorMessage="1" sqref="B10" xr:uid="{00000000-0002-0000-0100-00000A000000}">
      <formula1>Axes_précarité</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D14"/>
  <sheetViews>
    <sheetView workbookViewId="0">
      <selection activeCell="B14" sqref="B14"/>
    </sheetView>
  </sheetViews>
  <sheetFormatPr baseColWidth="10" defaultColWidth="11.453125" defaultRowHeight="14.5"/>
  <cols>
    <col min="1" max="1" width="43.7265625" customWidth="1"/>
    <col min="2" max="2" width="54.1796875" customWidth="1"/>
    <col min="3" max="3" width="22.1796875" bestFit="1" customWidth="1"/>
  </cols>
  <sheetData>
    <row r="1" spans="1:4" ht="15" thickBot="1"/>
    <row r="2" spans="1:4" ht="21.5" thickBot="1">
      <c r="A2" s="313" t="s">
        <v>111</v>
      </c>
      <c r="B2" s="314"/>
      <c r="C2" s="314"/>
      <c r="D2" s="315"/>
    </row>
    <row r="3" spans="1:4" ht="21">
      <c r="A3" s="174"/>
      <c r="B3" s="174"/>
      <c r="C3" s="174"/>
      <c r="D3" s="174"/>
    </row>
    <row r="4" spans="1:4" ht="21">
      <c r="A4" s="175" t="s">
        <v>112</v>
      </c>
      <c r="B4" s="174"/>
      <c r="C4" s="174"/>
      <c r="D4" s="174"/>
    </row>
    <row r="5" spans="1:4" ht="21.5" thickBot="1">
      <c r="A5" s="174"/>
      <c r="B5" s="174"/>
      <c r="C5" s="174"/>
      <c r="D5" s="174"/>
    </row>
    <row r="6" spans="1:4" ht="21.5" thickBot="1">
      <c r="A6" s="174"/>
      <c r="B6" s="176" t="s">
        <v>113</v>
      </c>
      <c r="C6" s="177" t="s">
        <v>114</v>
      </c>
      <c r="D6" s="174"/>
    </row>
    <row r="7" spans="1:4" ht="36" customHeight="1">
      <c r="A7" s="178" t="s">
        <v>115</v>
      </c>
      <c r="B7" s="22"/>
      <c r="C7" s="23"/>
    </row>
    <row r="8" spans="1:4" ht="36" customHeight="1">
      <c r="A8" s="179" t="s">
        <v>116</v>
      </c>
      <c r="B8" s="22"/>
      <c r="C8" s="23"/>
    </row>
    <row r="9" spans="1:4" ht="36" customHeight="1">
      <c r="A9" s="179" t="s">
        <v>117</v>
      </c>
      <c r="B9" s="22"/>
      <c r="C9" s="23"/>
    </row>
    <row r="10" spans="1:4" ht="36" customHeight="1">
      <c r="A10" s="179" t="s">
        <v>118</v>
      </c>
      <c r="B10" s="22"/>
      <c r="C10" s="23"/>
    </row>
    <row r="11" spans="1:4" ht="36" customHeight="1">
      <c r="A11" s="179" t="s">
        <v>119</v>
      </c>
      <c r="B11" s="22"/>
      <c r="C11" s="23"/>
    </row>
    <row r="12" spans="1:4" ht="36" customHeight="1">
      <c r="A12" s="179" t="s">
        <v>120</v>
      </c>
      <c r="B12" s="22"/>
      <c r="C12" s="23"/>
    </row>
    <row r="13" spans="1:4" ht="36" customHeight="1">
      <c r="A13" s="179" t="s">
        <v>121</v>
      </c>
      <c r="B13" s="22"/>
      <c r="C13" s="23"/>
    </row>
    <row r="14" spans="1:4" ht="62.5" thickBot="1">
      <c r="A14" s="180" t="s">
        <v>122</v>
      </c>
      <c r="B14" s="170" t="s">
        <v>432</v>
      </c>
      <c r="C14" s="171" t="s">
        <v>433</v>
      </c>
    </row>
  </sheetData>
  <sheetProtection sheet="1" objects="1" scenarios="1"/>
  <mergeCells count="1">
    <mergeCell ref="A2:D2"/>
  </mergeCells>
  <conditionalFormatting sqref="B7:B13">
    <cfRule type="expression" dxfId="5" priority="4">
      <formula>ISBLANK(B7)</formula>
    </cfRule>
  </conditionalFormatting>
  <conditionalFormatting sqref="C7:C13">
    <cfRule type="expression" dxfId="4" priority="3">
      <formula>ISBLANK(C7)</formula>
    </cfRule>
  </conditionalFormatting>
  <conditionalFormatting sqref="B14">
    <cfRule type="expression" dxfId="3" priority="2">
      <formula>ISBLANK(B14)</formula>
    </cfRule>
  </conditionalFormatting>
  <conditionalFormatting sqref="C14">
    <cfRule type="expression" dxfId="2" priority="1">
      <formula>ISBLANK(C14)</formula>
    </cfRule>
  </conditionalFormatting>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F58"/>
  <sheetViews>
    <sheetView zoomScale="90" zoomScaleNormal="90" workbookViewId="0">
      <selection activeCell="J13" sqref="J13"/>
    </sheetView>
  </sheetViews>
  <sheetFormatPr baseColWidth="10" defaultColWidth="11.453125" defaultRowHeight="33" customHeight="1"/>
  <cols>
    <col min="1" max="1" width="73.453125" bestFit="1" customWidth="1"/>
    <col min="2" max="2" width="28.1796875" hidden="1" customWidth="1"/>
    <col min="3" max="3" width="26" style="24" customWidth="1"/>
    <col min="4" max="4" width="22.54296875" customWidth="1"/>
    <col min="5" max="5" width="20.26953125" customWidth="1"/>
    <col min="6" max="6" width="22" style="24" customWidth="1"/>
  </cols>
  <sheetData>
    <row r="1" spans="1:6" ht="21.65" customHeight="1" thickBot="1">
      <c r="A1" s="25" t="s">
        <v>123</v>
      </c>
    </row>
    <row r="2" spans="1:6" ht="16" customHeight="1">
      <c r="A2" s="26" t="s">
        <v>124</v>
      </c>
    </row>
    <row r="3" spans="1:6" ht="16" customHeight="1">
      <c r="A3" s="26" t="s">
        <v>125</v>
      </c>
    </row>
    <row r="4" spans="1:6" ht="16" customHeight="1">
      <c r="A4" s="54" t="s">
        <v>126</v>
      </c>
    </row>
    <row r="5" spans="1:6" ht="16" customHeight="1" thickBot="1"/>
    <row r="6" spans="1:6" ht="16" customHeight="1" thickBot="1">
      <c r="A6" s="27" t="s">
        <v>124</v>
      </c>
    </row>
    <row r="7" spans="1:6" ht="58.5" customHeight="1">
      <c r="A7" s="28" t="s">
        <v>127</v>
      </c>
      <c r="B7" s="29" t="s">
        <v>128</v>
      </c>
      <c r="C7" s="30" t="s">
        <v>129</v>
      </c>
      <c r="D7" s="29" t="s">
        <v>130</v>
      </c>
      <c r="E7" s="30" t="s">
        <v>131</v>
      </c>
      <c r="F7" s="31" t="s">
        <v>132</v>
      </c>
    </row>
    <row r="8" spans="1:6" ht="18" customHeight="1">
      <c r="A8" s="32" t="s">
        <v>133</v>
      </c>
      <c r="B8" s="33" t="s">
        <v>134</v>
      </c>
      <c r="C8" s="34">
        <v>8.8847999999999983E-3</v>
      </c>
      <c r="D8" s="33">
        <v>0.2397</v>
      </c>
      <c r="E8" s="34">
        <v>2.1296865599999997</v>
      </c>
      <c r="F8" s="35">
        <v>1</v>
      </c>
    </row>
    <row r="9" spans="1:6" ht="18" customHeight="1">
      <c r="A9" s="32" t="s">
        <v>135</v>
      </c>
      <c r="B9" s="33" t="s">
        <v>134</v>
      </c>
      <c r="C9" s="34">
        <v>1.2621039999999998E-2</v>
      </c>
      <c r="D9" s="33">
        <v>0.2397</v>
      </c>
      <c r="E9" s="34">
        <v>3.0252632879999997</v>
      </c>
      <c r="F9" s="35">
        <v>1</v>
      </c>
    </row>
    <row r="10" spans="1:6" ht="18" customHeight="1">
      <c r="A10" s="32" t="s">
        <v>136</v>
      </c>
      <c r="B10" s="33" t="s">
        <v>134</v>
      </c>
      <c r="C10" s="34">
        <v>2.2458000000000001E-3</v>
      </c>
      <c r="D10" s="33">
        <v>0.2397</v>
      </c>
      <c r="E10" s="34">
        <v>0.53831826000000005</v>
      </c>
      <c r="F10" s="35">
        <v>1</v>
      </c>
    </row>
    <row r="11" spans="1:6" ht="18" customHeight="1">
      <c r="A11" s="32" t="s">
        <v>137</v>
      </c>
      <c r="B11" s="33" t="s">
        <v>134</v>
      </c>
      <c r="C11" s="34">
        <v>5.8731199999999999E-3</v>
      </c>
      <c r="D11" s="33">
        <v>0.2397</v>
      </c>
      <c r="E11" s="34">
        <v>1.407786864</v>
      </c>
      <c r="F11" s="35">
        <v>1</v>
      </c>
    </row>
    <row r="12" spans="1:6" ht="18" customHeight="1">
      <c r="A12" s="32" t="s">
        <v>138</v>
      </c>
      <c r="B12" s="33"/>
      <c r="C12" s="34">
        <v>1.820688375E-2</v>
      </c>
      <c r="D12" s="33"/>
      <c r="E12" s="34">
        <v>4.207224173855054</v>
      </c>
      <c r="F12" s="35">
        <v>1</v>
      </c>
    </row>
    <row r="13" spans="1:6" ht="18" customHeight="1">
      <c r="A13" s="32" t="s">
        <v>139</v>
      </c>
      <c r="B13" s="33" t="s">
        <v>134</v>
      </c>
      <c r="C13" s="34">
        <v>2E-3</v>
      </c>
      <c r="D13" s="33">
        <v>0.2397</v>
      </c>
      <c r="E13" s="34">
        <v>0.47939999999999999</v>
      </c>
      <c r="F13" s="35">
        <v>1</v>
      </c>
    </row>
    <row r="14" spans="1:6" ht="18" customHeight="1">
      <c r="A14" s="32" t="s">
        <v>140</v>
      </c>
      <c r="B14" s="33" t="s">
        <v>141</v>
      </c>
      <c r="C14" s="34">
        <v>1.0528000000000001E-2</v>
      </c>
      <c r="D14" s="33">
        <v>0.20250000000000001</v>
      </c>
      <c r="E14" s="34">
        <v>2.13192</v>
      </c>
      <c r="F14" s="35">
        <v>1</v>
      </c>
    </row>
    <row r="15" spans="1:6" ht="18" customHeight="1">
      <c r="A15" s="32" t="s">
        <v>142</v>
      </c>
      <c r="B15" s="33" t="s">
        <v>134</v>
      </c>
      <c r="C15" s="34">
        <v>8.3333333333333332E-3</v>
      </c>
      <c r="D15" s="33"/>
      <c r="E15" s="34">
        <v>0</v>
      </c>
      <c r="F15" s="35">
        <v>1</v>
      </c>
    </row>
    <row r="16" spans="1:6" ht="18" customHeight="1">
      <c r="A16" s="32" t="s">
        <v>143</v>
      </c>
      <c r="B16" s="33" t="s">
        <v>144</v>
      </c>
      <c r="C16" s="34">
        <v>0.25</v>
      </c>
      <c r="D16" s="33">
        <v>0.2397</v>
      </c>
      <c r="E16" s="34">
        <v>59.924999999999997</v>
      </c>
      <c r="F16" s="35">
        <v>1</v>
      </c>
    </row>
    <row r="17" spans="1:6" ht="18" customHeight="1">
      <c r="A17" s="32" t="s">
        <v>145</v>
      </c>
      <c r="B17" s="33" t="s">
        <v>144</v>
      </c>
      <c r="C17" s="34">
        <v>3.7170000000000003E-3</v>
      </c>
      <c r="D17" s="33">
        <v>0.2397</v>
      </c>
      <c r="E17" s="34">
        <v>0.89096490000000006</v>
      </c>
      <c r="F17" s="35">
        <v>1</v>
      </c>
    </row>
    <row r="18" spans="1:6" ht="18" customHeight="1">
      <c r="A18" s="32" t="s">
        <v>146</v>
      </c>
      <c r="B18" s="33" t="s">
        <v>147</v>
      </c>
      <c r="C18" s="34">
        <v>3.5E-4</v>
      </c>
      <c r="D18" s="33">
        <v>0.26200000000000001</v>
      </c>
      <c r="E18" s="34">
        <v>9.1700000000000004E-2</v>
      </c>
      <c r="F18" s="35">
        <v>1</v>
      </c>
    </row>
    <row r="19" spans="1:6" ht="18" customHeight="1">
      <c r="A19" s="32" t="s">
        <v>148</v>
      </c>
      <c r="B19" s="33"/>
      <c r="C19" s="34">
        <v>3.7230000000000001E-5</v>
      </c>
      <c r="D19" s="33">
        <v>0.26200000000000001</v>
      </c>
      <c r="E19" s="34">
        <v>9.7542600000000007E-3</v>
      </c>
      <c r="F19" s="35">
        <v>1</v>
      </c>
    </row>
    <row r="20" spans="1:6" ht="18" customHeight="1">
      <c r="A20" s="32" t="s">
        <v>149</v>
      </c>
      <c r="B20" s="33" t="s">
        <v>147</v>
      </c>
      <c r="C20" s="34">
        <v>8.0399999999999989E-5</v>
      </c>
      <c r="D20" s="33">
        <v>0.26200000000000001</v>
      </c>
      <c r="E20" s="34">
        <v>2.1064799999999998E-2</v>
      </c>
      <c r="F20" s="35">
        <v>1</v>
      </c>
    </row>
    <row r="21" spans="1:6" ht="18" customHeight="1">
      <c r="A21" s="32" t="s">
        <v>150</v>
      </c>
      <c r="B21" s="33"/>
      <c r="C21" s="34">
        <v>6.2399999999999999E-5</v>
      </c>
      <c r="D21" s="33">
        <v>0.26200000000000001</v>
      </c>
      <c r="E21" s="34">
        <v>1.63488E-2</v>
      </c>
      <c r="F21" s="35">
        <v>1</v>
      </c>
    </row>
    <row r="22" spans="1:6" ht="18" customHeight="1">
      <c r="A22" s="32" t="s">
        <v>151</v>
      </c>
      <c r="B22" s="33" t="s">
        <v>147</v>
      </c>
      <c r="C22" s="34">
        <v>1.2899999999999999E-4</v>
      </c>
      <c r="D22" s="33">
        <v>0.26200000000000001</v>
      </c>
      <c r="E22" s="34">
        <v>3.3798000000000002E-2</v>
      </c>
      <c r="F22" s="35">
        <v>1</v>
      </c>
    </row>
    <row r="23" spans="1:6" ht="18" customHeight="1">
      <c r="A23" s="32" t="s">
        <v>152</v>
      </c>
      <c r="B23" s="33" t="s">
        <v>153</v>
      </c>
      <c r="C23" s="34">
        <v>2.2499999999999998E-3</v>
      </c>
      <c r="D23" s="33">
        <v>0.2621</v>
      </c>
      <c r="E23" s="34">
        <v>0.58972500000000005</v>
      </c>
      <c r="F23" s="35">
        <v>1</v>
      </c>
    </row>
    <row r="24" spans="1:6" ht="18" customHeight="1">
      <c r="A24" s="32" t="s">
        <v>154</v>
      </c>
      <c r="B24" s="33" t="s">
        <v>153</v>
      </c>
      <c r="C24" s="34">
        <v>5.4374999999999996E-4</v>
      </c>
      <c r="D24" s="33">
        <v>0.2621</v>
      </c>
      <c r="E24" s="34">
        <v>0.14251687499999999</v>
      </c>
      <c r="F24" s="35">
        <v>1</v>
      </c>
    </row>
    <row r="25" spans="1:6" ht="18" customHeight="1">
      <c r="A25" s="32" t="s">
        <v>155</v>
      </c>
      <c r="B25" s="33" t="s">
        <v>153</v>
      </c>
      <c r="C25" s="34">
        <v>5.6768000000000009E-4</v>
      </c>
      <c r="D25" s="33">
        <v>0.2621</v>
      </c>
      <c r="E25" s="34">
        <v>0.14878892800000001</v>
      </c>
      <c r="F25" s="35">
        <v>1</v>
      </c>
    </row>
    <row r="26" spans="1:6" ht="18" customHeight="1">
      <c r="A26" s="32" t="s">
        <v>156</v>
      </c>
      <c r="B26" s="33" t="s">
        <v>153</v>
      </c>
      <c r="C26" s="34">
        <v>3.3165E-3</v>
      </c>
      <c r="D26" s="33">
        <v>0.2621</v>
      </c>
      <c r="E26" s="34">
        <v>0.86925465000000002</v>
      </c>
      <c r="F26" s="35">
        <v>1</v>
      </c>
    </row>
    <row r="27" spans="1:6" ht="18" customHeight="1">
      <c r="A27" s="32" t="s">
        <v>157</v>
      </c>
      <c r="B27" s="33" t="s">
        <v>153</v>
      </c>
      <c r="C27" s="34">
        <v>8.9999999999999998E-4</v>
      </c>
      <c r="D27" s="33">
        <v>0.2621</v>
      </c>
      <c r="E27" s="34">
        <v>0.23589000000000002</v>
      </c>
      <c r="F27" s="35">
        <v>1</v>
      </c>
    </row>
    <row r="28" spans="1:6" ht="18" customHeight="1">
      <c r="A28" s="32" t="s">
        <v>158</v>
      </c>
      <c r="B28" s="33"/>
      <c r="C28" s="34">
        <v>1.98E-3</v>
      </c>
      <c r="D28" s="33"/>
      <c r="E28" s="34">
        <v>0.55281559408992009</v>
      </c>
      <c r="F28" s="35">
        <v>1</v>
      </c>
    </row>
    <row r="29" spans="1:6" ht="18" customHeight="1">
      <c r="A29" s="32" t="s">
        <v>159</v>
      </c>
      <c r="B29" s="33"/>
      <c r="C29" s="34"/>
      <c r="D29" s="33"/>
      <c r="E29" s="34">
        <v>0.35207971833622542</v>
      </c>
      <c r="F29" s="35">
        <v>1</v>
      </c>
    </row>
    <row r="30" spans="1:6" ht="18" customHeight="1">
      <c r="A30" s="32" t="s">
        <v>160</v>
      </c>
      <c r="B30" s="33" t="s">
        <v>147</v>
      </c>
      <c r="C30" s="34">
        <v>6.5000000000000006E-3</v>
      </c>
      <c r="D30" s="33">
        <v>0.26200000000000001</v>
      </c>
      <c r="E30" s="34">
        <v>1.7030000000000003</v>
      </c>
      <c r="F30" s="35">
        <v>1</v>
      </c>
    </row>
    <row r="31" spans="1:6" ht="18" customHeight="1">
      <c r="A31" s="32" t="s">
        <v>161</v>
      </c>
      <c r="B31" s="33" t="s">
        <v>147</v>
      </c>
      <c r="C31" s="34">
        <v>2.19</v>
      </c>
      <c r="D31" s="33">
        <v>0.26200000000000001</v>
      </c>
      <c r="E31" s="34">
        <v>573.78</v>
      </c>
      <c r="F31" s="35">
        <v>1</v>
      </c>
    </row>
    <row r="32" spans="1:6" ht="18" customHeight="1">
      <c r="A32" s="32" t="s">
        <v>162</v>
      </c>
      <c r="B32" s="33"/>
      <c r="C32" s="34">
        <v>2.8500000000000001E-3</v>
      </c>
      <c r="D32" s="33">
        <v>0.26200000000000001</v>
      </c>
      <c r="E32" s="34">
        <v>0.74670000000000003</v>
      </c>
      <c r="F32" s="35">
        <v>1</v>
      </c>
    </row>
    <row r="33" spans="1:6" ht="18" customHeight="1">
      <c r="A33" s="32" t="s">
        <v>163</v>
      </c>
      <c r="B33" s="33" t="s">
        <v>147</v>
      </c>
      <c r="C33" s="34">
        <v>4.7499999999999999E-3</v>
      </c>
      <c r="D33" s="33">
        <v>0.26200000000000001</v>
      </c>
      <c r="E33" s="34">
        <v>1.2444999999999999</v>
      </c>
      <c r="F33" s="35">
        <v>1</v>
      </c>
    </row>
    <row r="34" spans="1:6" ht="18" customHeight="1">
      <c r="A34" s="32" t="s">
        <v>164</v>
      </c>
      <c r="B34" s="33" t="s">
        <v>147</v>
      </c>
      <c r="C34" s="34">
        <v>9.5E-4</v>
      </c>
      <c r="D34" s="33">
        <v>0.26200000000000001</v>
      </c>
      <c r="E34" s="34">
        <v>0.24890000000000001</v>
      </c>
      <c r="F34" s="35">
        <v>1</v>
      </c>
    </row>
    <row r="35" spans="1:6" ht="18" customHeight="1">
      <c r="A35" s="32" t="s">
        <v>165</v>
      </c>
      <c r="B35" s="33" t="s">
        <v>166</v>
      </c>
      <c r="C35" s="34">
        <v>3.8999999999999999E-4</v>
      </c>
      <c r="D35" s="33">
        <v>0.22600000000000001</v>
      </c>
      <c r="E35" s="34">
        <v>8.814000000000001E-2</v>
      </c>
      <c r="F35" s="35">
        <v>1</v>
      </c>
    </row>
    <row r="36" spans="1:6" ht="18" customHeight="1">
      <c r="A36" s="32" t="s">
        <v>167</v>
      </c>
      <c r="B36" s="33" t="s">
        <v>144</v>
      </c>
      <c r="C36" s="34">
        <v>4.0823999999999999E-2</v>
      </c>
      <c r="D36" s="33">
        <v>0.23</v>
      </c>
      <c r="E36" s="34">
        <v>9.3895199999999992</v>
      </c>
      <c r="F36" s="35">
        <v>1</v>
      </c>
    </row>
    <row r="37" spans="1:6" ht="18" customHeight="1" thickBot="1">
      <c r="A37" s="36" t="s">
        <v>168</v>
      </c>
      <c r="B37" s="37" t="s">
        <v>147</v>
      </c>
      <c r="C37" s="36">
        <v>3.3E-3</v>
      </c>
      <c r="D37" s="36">
        <v>0.26200000000000001</v>
      </c>
      <c r="E37" s="36">
        <v>0.86460000000000004</v>
      </c>
      <c r="F37" s="36">
        <v>1</v>
      </c>
    </row>
    <row r="38" spans="1:6" ht="33" customHeight="1" thickBot="1"/>
    <row r="39" spans="1:6" ht="33" customHeight="1">
      <c r="A39" s="45" t="s">
        <v>169</v>
      </c>
    </row>
    <row r="40" spans="1:6" ht="14.5">
      <c r="A40" s="46" t="s">
        <v>170</v>
      </c>
    </row>
    <row r="41" spans="1:6" ht="14.5">
      <c r="A41" s="47" t="s">
        <v>171</v>
      </c>
    </row>
    <row r="42" spans="1:6" ht="14.5">
      <c r="A42" s="47" t="s">
        <v>172</v>
      </c>
    </row>
    <row r="43" spans="1:6" ht="15" thickBot="1">
      <c r="A43" s="172" t="s">
        <v>173</v>
      </c>
    </row>
    <row r="46" spans="1:6" ht="33" customHeight="1" thickBot="1"/>
    <row r="47" spans="1:6" ht="33" customHeight="1" thickBot="1">
      <c r="A47" s="27" t="s">
        <v>174</v>
      </c>
    </row>
    <row r="48" spans="1:6" ht="33" customHeight="1" thickBot="1">
      <c r="A48" s="44" t="s">
        <v>175</v>
      </c>
      <c r="C48" s="316" t="s">
        <v>106</v>
      </c>
      <c r="D48" s="317"/>
      <c r="E48" s="317"/>
      <c r="F48" s="318"/>
    </row>
    <row r="49" spans="1:6" ht="33" customHeight="1">
      <c r="A49" s="28" t="s">
        <v>89</v>
      </c>
      <c r="B49" s="29"/>
      <c r="C49" s="30" t="s">
        <v>176</v>
      </c>
      <c r="D49" s="29" t="s">
        <v>107</v>
      </c>
      <c r="E49" s="29" t="s">
        <v>177</v>
      </c>
      <c r="F49" s="31" t="s">
        <v>178</v>
      </c>
    </row>
    <row r="50" spans="1:6" ht="102" customHeight="1">
      <c r="A50" s="39" t="s">
        <v>179</v>
      </c>
      <c r="B50" s="40"/>
      <c r="C50" s="41" t="s">
        <v>180</v>
      </c>
      <c r="D50" s="42" t="s">
        <v>181</v>
      </c>
      <c r="E50" s="42" t="s">
        <v>182</v>
      </c>
      <c r="F50" s="43" t="s">
        <v>183</v>
      </c>
    </row>
    <row r="51" spans="1:6" ht="51.65" customHeight="1">
      <c r="A51" s="48" t="s">
        <v>184</v>
      </c>
      <c r="B51" s="40"/>
      <c r="C51" s="41" t="s">
        <v>185</v>
      </c>
      <c r="D51" s="41" t="s">
        <v>186</v>
      </c>
      <c r="E51" s="41" t="s">
        <v>187</v>
      </c>
      <c r="F51" s="49" t="s">
        <v>188</v>
      </c>
    </row>
    <row r="52" spans="1:6" ht="151" customHeight="1" thickBot="1">
      <c r="A52" s="50" t="s">
        <v>189</v>
      </c>
      <c r="B52" s="51"/>
      <c r="C52" s="52" t="s">
        <v>190</v>
      </c>
      <c r="D52" s="52"/>
      <c r="E52" s="52" t="s">
        <v>191</v>
      </c>
      <c r="F52" s="53" t="s">
        <v>192</v>
      </c>
    </row>
    <row r="54" spans="1:6" ht="33" customHeight="1">
      <c r="A54" s="38"/>
    </row>
    <row r="56" spans="1:6" ht="33" customHeight="1">
      <c r="A56" s="38"/>
    </row>
    <row r="58" spans="1:6" ht="33" customHeight="1">
      <c r="A58" s="38"/>
    </row>
  </sheetData>
  <sheetProtection sheet="1" objects="1" scenarios="1"/>
  <mergeCells count="1">
    <mergeCell ref="C48:F48"/>
  </mergeCells>
  <hyperlinks>
    <hyperlink ref="A2" location="'Ex. Indicateurs'!A6" display="Indicateur quantitatif d'impact carbone" xr:uid="{00000000-0004-0000-0900-000000000000}"/>
    <hyperlink ref="A3" location="'Ex. Indicateurs'!A39" display="Indicateur quantitatif " xr:uid="{00000000-0004-0000-0900-000001000000}"/>
    <hyperlink ref="A4" location="'Ex. Indicateurs'!A47" display="Indicateur qualitatif" xr:uid="{00000000-0004-0000-0900-000002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5"/>
  <sheetViews>
    <sheetView topLeftCell="C1" zoomScale="110" zoomScaleNormal="110" workbookViewId="0">
      <selection activeCell="H2" sqref="H2:H6"/>
    </sheetView>
  </sheetViews>
  <sheetFormatPr baseColWidth="10" defaultColWidth="11.453125" defaultRowHeight="14.5"/>
  <cols>
    <col min="1" max="1" width="24.81640625" customWidth="1"/>
    <col min="3" max="3" width="53.26953125" style="21" bestFit="1" customWidth="1"/>
    <col min="4" max="4" width="23.54296875" customWidth="1"/>
    <col min="5" max="5" width="16.453125" bestFit="1" customWidth="1"/>
    <col min="8" max="8" width="16.7265625" bestFit="1" customWidth="1"/>
    <col min="13" max="13" width="19.54296875" customWidth="1"/>
    <col min="14" max="14" width="31.7265625" bestFit="1" customWidth="1"/>
    <col min="16" max="16" width="43.54296875" customWidth="1"/>
    <col min="17" max="17" width="35.81640625" customWidth="1"/>
    <col min="18" max="18" width="43.81640625" customWidth="1"/>
    <col min="19" max="19" width="31.453125" customWidth="1"/>
  </cols>
  <sheetData>
    <row r="1" spans="1:20">
      <c r="A1" s="11" t="s">
        <v>23</v>
      </c>
      <c r="B1" s="11"/>
      <c r="C1" s="18" t="s">
        <v>28</v>
      </c>
      <c r="D1" s="11" t="s">
        <v>71</v>
      </c>
      <c r="E1" s="11" t="s">
        <v>77</v>
      </c>
      <c r="F1" s="11" t="s">
        <v>193</v>
      </c>
      <c r="H1" s="11" t="s">
        <v>26</v>
      </c>
      <c r="I1" s="11"/>
      <c r="J1" s="11" t="s">
        <v>30</v>
      </c>
      <c r="N1" s="11" t="s">
        <v>194</v>
      </c>
      <c r="P1" s="11" t="s">
        <v>195</v>
      </c>
      <c r="Q1" s="11" t="s">
        <v>75</v>
      </c>
      <c r="R1" s="11" t="s">
        <v>196</v>
      </c>
      <c r="S1" s="11" t="s">
        <v>197</v>
      </c>
    </row>
    <row r="2" spans="1:20">
      <c r="A2" s="19" t="s">
        <v>198</v>
      </c>
      <c r="C2" s="20" t="s">
        <v>199</v>
      </c>
      <c r="D2" t="s">
        <v>72</v>
      </c>
      <c r="E2" t="s">
        <v>200</v>
      </c>
      <c r="F2" t="s">
        <v>19</v>
      </c>
      <c r="H2" t="s">
        <v>201</v>
      </c>
      <c r="J2" t="s">
        <v>202</v>
      </c>
      <c r="N2" t="s">
        <v>203</v>
      </c>
      <c r="P2" s="159" t="s">
        <v>54</v>
      </c>
      <c r="Q2" s="159" t="s">
        <v>204</v>
      </c>
      <c r="R2" s="159" t="s">
        <v>205</v>
      </c>
      <c r="S2" s="159" t="s">
        <v>206</v>
      </c>
      <c r="T2" s="159"/>
    </row>
    <row r="3" spans="1:20">
      <c r="A3" s="19" t="s">
        <v>207</v>
      </c>
      <c r="C3" s="20" t="s">
        <v>208</v>
      </c>
      <c r="D3" t="s">
        <v>209</v>
      </c>
      <c r="E3" t="s">
        <v>210</v>
      </c>
      <c r="F3" t="s">
        <v>21</v>
      </c>
      <c r="H3" t="s">
        <v>27</v>
      </c>
      <c r="J3" t="s">
        <v>211</v>
      </c>
      <c r="N3" t="s">
        <v>212</v>
      </c>
      <c r="P3" s="159" t="s">
        <v>213</v>
      </c>
      <c r="Q3" s="159" t="s">
        <v>214</v>
      </c>
      <c r="R3" s="159" t="s">
        <v>215</v>
      </c>
      <c r="S3" s="159" t="s">
        <v>216</v>
      </c>
      <c r="T3" s="159"/>
    </row>
    <row r="4" spans="1:20">
      <c r="A4" s="19" t="s">
        <v>217</v>
      </c>
      <c r="C4" s="20" t="s">
        <v>218</v>
      </c>
      <c r="H4" t="s">
        <v>219</v>
      </c>
      <c r="J4" t="s">
        <v>220</v>
      </c>
      <c r="N4" t="s">
        <v>221</v>
      </c>
      <c r="P4" s="159" t="s">
        <v>59</v>
      </c>
      <c r="Q4" s="159" t="s">
        <v>222</v>
      </c>
      <c r="R4" s="159" t="s">
        <v>223</v>
      </c>
      <c r="S4" s="159" t="s">
        <v>35</v>
      </c>
      <c r="T4" s="159"/>
    </row>
    <row r="5" spans="1:20">
      <c r="A5" s="19" t="s">
        <v>224</v>
      </c>
      <c r="C5" s="20" t="s">
        <v>225</v>
      </c>
      <c r="H5" t="s">
        <v>226</v>
      </c>
      <c r="J5" t="s">
        <v>227</v>
      </c>
      <c r="N5" t="s">
        <v>228</v>
      </c>
      <c r="P5" s="159" t="s">
        <v>229</v>
      </c>
      <c r="Q5" s="159" t="s">
        <v>230</v>
      </c>
      <c r="R5" s="159" t="s">
        <v>231</v>
      </c>
      <c r="S5" s="159" t="s">
        <v>232</v>
      </c>
      <c r="T5" s="159"/>
    </row>
    <row r="6" spans="1:20">
      <c r="A6" s="19" t="s">
        <v>233</v>
      </c>
      <c r="C6" s="20" t="s">
        <v>234</v>
      </c>
      <c r="H6" t="s">
        <v>235</v>
      </c>
      <c r="J6" t="s">
        <v>31</v>
      </c>
      <c r="N6" t="s">
        <v>236</v>
      </c>
      <c r="P6" s="159" t="s">
        <v>237</v>
      </c>
      <c r="Q6" s="159" t="s">
        <v>238</v>
      </c>
      <c r="R6" s="159" t="s">
        <v>239</v>
      </c>
      <c r="S6" s="173" t="s">
        <v>240</v>
      </c>
      <c r="T6" s="159"/>
    </row>
    <row r="7" spans="1:20">
      <c r="A7" s="19" t="s">
        <v>241</v>
      </c>
      <c r="C7" s="20" t="s">
        <v>242</v>
      </c>
      <c r="J7" t="s">
        <v>243</v>
      </c>
      <c r="N7" t="s">
        <v>244</v>
      </c>
      <c r="P7" s="159" t="s">
        <v>245</v>
      </c>
      <c r="Q7" s="159" t="s">
        <v>246</v>
      </c>
      <c r="R7" s="159" t="s">
        <v>247</v>
      </c>
      <c r="S7" s="173" t="s">
        <v>248</v>
      </c>
      <c r="T7" s="159"/>
    </row>
    <row r="8" spans="1:20">
      <c r="A8" s="19" t="s">
        <v>249</v>
      </c>
      <c r="C8" s="20" t="s">
        <v>250</v>
      </c>
      <c r="J8" t="s">
        <v>251</v>
      </c>
      <c r="N8" t="s">
        <v>252</v>
      </c>
      <c r="P8" s="159" t="s">
        <v>253</v>
      </c>
      <c r="Q8" s="159" t="s">
        <v>33</v>
      </c>
      <c r="R8" s="159" t="s">
        <v>254</v>
      </c>
    </row>
    <row r="9" spans="1:20">
      <c r="A9" s="19" t="s">
        <v>25</v>
      </c>
      <c r="C9" s="20" t="s">
        <v>255</v>
      </c>
      <c r="J9" t="s">
        <v>251</v>
      </c>
      <c r="N9" t="s">
        <v>147</v>
      </c>
      <c r="P9" s="159" t="s">
        <v>57</v>
      </c>
      <c r="R9" s="159" t="s">
        <v>256</v>
      </c>
      <c r="S9" s="159"/>
    </row>
    <row r="10" spans="1:20">
      <c r="A10" s="19" t="s">
        <v>257</v>
      </c>
      <c r="C10" s="20" t="s">
        <v>258</v>
      </c>
      <c r="J10" t="s">
        <v>259</v>
      </c>
      <c r="N10" t="s">
        <v>260</v>
      </c>
      <c r="R10" s="159" t="s">
        <v>261</v>
      </c>
      <c r="S10" s="159"/>
    </row>
    <row r="11" spans="1:20">
      <c r="A11" s="19" t="s">
        <v>262</v>
      </c>
      <c r="C11" s="20" t="s">
        <v>263</v>
      </c>
      <c r="J11" t="s">
        <v>264</v>
      </c>
      <c r="N11" t="s">
        <v>265</v>
      </c>
      <c r="R11" s="159" t="s">
        <v>266</v>
      </c>
      <c r="S11" s="159"/>
    </row>
    <row r="12" spans="1:20">
      <c r="A12" s="19" t="s">
        <v>267</v>
      </c>
      <c r="C12" s="20" t="s">
        <v>268</v>
      </c>
      <c r="J12" t="s">
        <v>269</v>
      </c>
      <c r="N12" t="s">
        <v>270</v>
      </c>
      <c r="R12" s="159" t="s">
        <v>33</v>
      </c>
    </row>
    <row r="13" spans="1:20">
      <c r="A13" s="19" t="s">
        <v>271</v>
      </c>
      <c r="C13" s="20" t="s">
        <v>272</v>
      </c>
      <c r="J13" t="s">
        <v>273</v>
      </c>
      <c r="N13" t="s">
        <v>274</v>
      </c>
    </row>
    <row r="14" spans="1:20">
      <c r="A14" s="19" t="s">
        <v>275</v>
      </c>
      <c r="C14" s="20" t="s">
        <v>276</v>
      </c>
      <c r="J14" t="s">
        <v>277</v>
      </c>
      <c r="N14" t="s">
        <v>278</v>
      </c>
    </row>
    <row r="15" spans="1:20">
      <c r="A15" s="19" t="s">
        <v>279</v>
      </c>
      <c r="C15" s="20" t="s">
        <v>280</v>
      </c>
      <c r="J15" t="s">
        <v>281</v>
      </c>
      <c r="N15" t="s">
        <v>282</v>
      </c>
    </row>
    <row r="16" spans="1:20">
      <c r="A16" s="19" t="s">
        <v>283</v>
      </c>
      <c r="C16" s="20" t="s">
        <v>284</v>
      </c>
      <c r="J16" t="s">
        <v>285</v>
      </c>
    </row>
    <row r="17" spans="1:14">
      <c r="A17" s="19" t="s">
        <v>286</v>
      </c>
      <c r="C17" s="20" t="s">
        <v>287</v>
      </c>
      <c r="J17" t="s">
        <v>288</v>
      </c>
    </row>
    <row r="18" spans="1:14">
      <c r="A18" s="19" t="s">
        <v>289</v>
      </c>
      <c r="B18" s="159"/>
      <c r="C18" s="20" t="s">
        <v>290</v>
      </c>
      <c r="J18" t="s">
        <v>291</v>
      </c>
      <c r="N18" s="150"/>
    </row>
    <row r="19" spans="1:14">
      <c r="A19" s="19" t="s">
        <v>292</v>
      </c>
      <c r="B19" s="159"/>
      <c r="C19" s="20" t="s">
        <v>293</v>
      </c>
      <c r="J19" t="s">
        <v>33</v>
      </c>
      <c r="N19" s="152"/>
    </row>
    <row r="20" spans="1:14">
      <c r="A20" s="19" t="s">
        <v>294</v>
      </c>
      <c r="B20" s="159"/>
      <c r="C20" s="20" t="s">
        <v>295</v>
      </c>
    </row>
    <row r="21" spans="1:14">
      <c r="A21" s="19" t="s">
        <v>296</v>
      </c>
      <c r="B21" s="159"/>
      <c r="C21" s="20" t="s">
        <v>297</v>
      </c>
    </row>
    <row r="22" spans="1:14">
      <c r="A22" s="19" t="s">
        <v>298</v>
      </c>
      <c r="B22" s="159"/>
      <c r="C22" s="20" t="s">
        <v>299</v>
      </c>
    </row>
    <row r="23" spans="1:14">
      <c r="B23" s="159"/>
      <c r="C23" s="20" t="s">
        <v>300</v>
      </c>
    </row>
    <row r="24" spans="1:14">
      <c r="C24" s="20" t="s">
        <v>301</v>
      </c>
    </row>
    <row r="25" spans="1:14">
      <c r="C25" s="20" t="s">
        <v>29</v>
      </c>
    </row>
    <row r="26" spans="1:14">
      <c r="C26" s="20" t="s">
        <v>302</v>
      </c>
    </row>
    <row r="27" spans="1:14">
      <c r="C27" s="20" t="s">
        <v>303</v>
      </c>
    </row>
    <row r="28" spans="1:14">
      <c r="C28" s="20" t="s">
        <v>304</v>
      </c>
    </row>
    <row r="29" spans="1:14">
      <c r="C29" s="20" t="s">
        <v>305</v>
      </c>
    </row>
    <row r="30" spans="1:14">
      <c r="C30" s="20" t="s">
        <v>306</v>
      </c>
    </row>
    <row r="31" spans="1:14">
      <c r="C31" s="20" t="s">
        <v>307</v>
      </c>
    </row>
    <row r="32" spans="1:14">
      <c r="C32" s="20" t="s">
        <v>308</v>
      </c>
    </row>
    <row r="33" spans="3:3">
      <c r="C33" s="20" t="s">
        <v>309</v>
      </c>
    </row>
    <row r="34" spans="3:3">
      <c r="C34" s="20" t="s">
        <v>310</v>
      </c>
    </row>
    <row r="35" spans="3:3">
      <c r="C35" s="20" t="s">
        <v>311</v>
      </c>
    </row>
  </sheetData>
  <sortState xmlns:xlrd2="http://schemas.microsoft.com/office/spreadsheetml/2017/richdata2" ref="A13:A22">
    <sortCondition ref="A13:A22"/>
  </sortState>
  <conditionalFormatting sqref="A2:A22">
    <cfRule type="duplicateValues" dxfId="1" priority="55"/>
  </conditionalFormatting>
  <conditionalFormatting sqref="C39:C1048576 C1:C35">
    <cfRule type="duplicateValues" dxfId="0" priority="56"/>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D15"/>
  <sheetViews>
    <sheetView workbookViewId="0">
      <selection activeCell="F10" sqref="F10"/>
    </sheetView>
  </sheetViews>
  <sheetFormatPr baseColWidth="10" defaultColWidth="11.453125" defaultRowHeight="14.5"/>
  <cols>
    <col min="1" max="1" width="33.1796875" customWidth="1"/>
    <col min="2" max="2" width="34.1796875" customWidth="1"/>
    <col min="4" max="4" width="52.81640625" customWidth="1"/>
  </cols>
  <sheetData>
    <row r="1" spans="1:4">
      <c r="B1" s="319" t="s">
        <v>312</v>
      </c>
      <c r="C1" s="319"/>
      <c r="D1" s="319"/>
    </row>
    <row r="2" spans="1:4">
      <c r="B2" s="319"/>
      <c r="C2" s="319"/>
      <c r="D2" s="319"/>
    </row>
    <row r="3" spans="1:4">
      <c r="B3" s="319"/>
      <c r="C3" s="319"/>
      <c r="D3" s="319"/>
    </row>
    <row r="4" spans="1:4" ht="23.5" customHeight="1">
      <c r="B4" s="319"/>
      <c r="C4" s="319"/>
      <c r="D4" s="319"/>
    </row>
    <row r="5" spans="1:4" ht="18.5">
      <c r="A5" s="321" t="s">
        <v>313</v>
      </c>
      <c r="B5" s="321"/>
      <c r="C5" s="321"/>
      <c r="D5" s="321"/>
    </row>
    <row r="6" spans="1:4">
      <c r="A6" s="322" t="s">
        <v>314</v>
      </c>
      <c r="B6" s="323"/>
      <c r="C6" s="323"/>
      <c r="D6" s="324"/>
    </row>
    <row r="7" spans="1:4" ht="25" customHeight="1">
      <c r="A7" s="1" t="s">
        <v>315</v>
      </c>
      <c r="B7" s="320" t="s">
        <v>316</v>
      </c>
      <c r="C7" s="320"/>
      <c r="D7" s="320"/>
    </row>
    <row r="8" spans="1:4" ht="44.15" customHeight="1">
      <c r="A8" s="1" t="s">
        <v>317</v>
      </c>
      <c r="B8" s="320" t="s">
        <v>318</v>
      </c>
      <c r="C8" s="320"/>
      <c r="D8" s="320"/>
    </row>
    <row r="9" spans="1:4" ht="43.5" customHeight="1">
      <c r="A9" s="1" t="s">
        <v>319</v>
      </c>
      <c r="B9" s="320" t="s">
        <v>320</v>
      </c>
      <c r="C9" s="320"/>
      <c r="D9" s="320"/>
    </row>
    <row r="10" spans="1:4" ht="49" customHeight="1">
      <c r="A10" s="1" t="s">
        <v>321</v>
      </c>
      <c r="B10" s="320" t="s">
        <v>322</v>
      </c>
      <c r="C10" s="320"/>
      <c r="D10" s="320"/>
    </row>
    <row r="11" spans="1:4" ht="32.15" customHeight="1">
      <c r="A11" s="1" t="s">
        <v>323</v>
      </c>
      <c r="B11" s="320" t="s">
        <v>324</v>
      </c>
      <c r="C11" s="320"/>
      <c r="D11" s="320"/>
    </row>
    <row r="13" spans="1:4" ht="18.5">
      <c r="A13" s="55" t="s">
        <v>325</v>
      </c>
      <c r="B13" s="56" t="s">
        <v>326</v>
      </c>
    </row>
    <row r="14" spans="1:4" ht="16">
      <c r="B14" s="57" t="s">
        <v>327</v>
      </c>
    </row>
    <row r="15" spans="1:4" ht="16">
      <c r="B15" s="58" t="s">
        <v>328</v>
      </c>
    </row>
  </sheetData>
  <sheetProtection sheet="1" objects="1" scenarios="1"/>
  <mergeCells count="8">
    <mergeCell ref="B1:D4"/>
    <mergeCell ref="B9:D9"/>
    <mergeCell ref="B10:D10"/>
    <mergeCell ref="B11:D11"/>
    <mergeCell ref="A5:D5"/>
    <mergeCell ref="B7:D7"/>
    <mergeCell ref="B8:D8"/>
    <mergeCell ref="A6:D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K36"/>
  <sheetViews>
    <sheetView showGridLines="0" zoomScaleNormal="100" workbookViewId="0">
      <selection activeCell="F8" sqref="F8"/>
    </sheetView>
  </sheetViews>
  <sheetFormatPr baseColWidth="10" defaultColWidth="11.453125" defaultRowHeight="14.5"/>
  <cols>
    <col min="1" max="1" width="23.26953125" customWidth="1"/>
    <col min="2" max="3" width="8.54296875" customWidth="1"/>
    <col min="4" max="4" width="12.54296875" hidden="1" customWidth="1"/>
    <col min="5" max="5" width="33.7265625" customWidth="1"/>
    <col min="6" max="6" width="9.54296875" customWidth="1"/>
    <col min="7" max="7" width="9.1796875" customWidth="1"/>
    <col min="8" max="8" width="15.54296875" customWidth="1"/>
    <col min="9" max="9" width="10.1796875" bestFit="1" customWidth="1"/>
    <col min="10" max="10" width="7.81640625" bestFit="1" customWidth="1"/>
    <col min="11" max="11" width="11.7265625" customWidth="1"/>
  </cols>
  <sheetData>
    <row r="1" spans="1:11" ht="102.65" customHeight="1">
      <c r="A1" s="157" t="s">
        <v>329</v>
      </c>
      <c r="B1" s="157"/>
      <c r="C1" s="157"/>
      <c r="D1" s="157"/>
      <c r="E1" s="157"/>
      <c r="F1" s="59"/>
      <c r="G1" s="59"/>
      <c r="H1" s="60"/>
      <c r="I1" s="60"/>
      <c r="J1" s="60"/>
      <c r="K1" s="60"/>
    </row>
    <row r="5" spans="1:11" ht="22.5" customHeight="1">
      <c r="A5" s="325" t="s">
        <v>330</v>
      </c>
      <c r="B5" s="325"/>
      <c r="C5" s="325"/>
      <c r="D5" s="325"/>
      <c r="E5" s="325"/>
      <c r="F5" s="325"/>
      <c r="G5" s="325"/>
      <c r="H5" s="325"/>
      <c r="I5" s="325"/>
      <c r="J5" s="325"/>
      <c r="K5" s="325"/>
    </row>
    <row r="6" spans="1:11" ht="40.9" customHeight="1">
      <c r="A6" s="333" t="s">
        <v>331</v>
      </c>
      <c r="B6" s="334"/>
      <c r="C6" s="335"/>
      <c r="D6" s="336" t="s">
        <v>332</v>
      </c>
      <c r="E6" s="63" t="s">
        <v>333</v>
      </c>
      <c r="F6" s="338" t="s">
        <v>334</v>
      </c>
      <c r="G6" s="336"/>
      <c r="H6" s="339" t="s">
        <v>335</v>
      </c>
      <c r="I6" s="341" t="s">
        <v>336</v>
      </c>
      <c r="J6" s="341"/>
      <c r="K6" s="341"/>
    </row>
    <row r="7" spans="1:11" ht="52" customHeight="1">
      <c r="A7" s="64" t="s">
        <v>337</v>
      </c>
      <c r="B7" s="65" t="s">
        <v>338</v>
      </c>
      <c r="C7" s="65" t="s">
        <v>339</v>
      </c>
      <c r="D7" s="337"/>
      <c r="E7" s="66" t="s">
        <v>340</v>
      </c>
      <c r="F7" s="66" t="s">
        <v>338</v>
      </c>
      <c r="G7" s="66" t="s">
        <v>339</v>
      </c>
      <c r="H7" s="340"/>
      <c r="I7" s="67" t="s">
        <v>341</v>
      </c>
      <c r="J7" s="67" t="s">
        <v>342</v>
      </c>
      <c r="K7" s="67" t="s">
        <v>343</v>
      </c>
    </row>
    <row r="8" spans="1:11" ht="14.5" customHeight="1">
      <c r="A8" s="68" t="s">
        <v>194</v>
      </c>
      <c r="B8" s="69"/>
      <c r="C8" s="69"/>
      <c r="D8" s="70"/>
      <c r="E8" s="68"/>
      <c r="F8" s="71">
        <f>IF(ISNA(VLOOKUP(A8,FE!$A$6:$B$21,2,0)),,VLOOKUP(A8,FE!$A$6:$B$21,2,0))</f>
        <v>0.26542368</v>
      </c>
      <c r="G8" s="71">
        <f>IF(ISNA(VLOOKUP(E8,FE!A$7:$B$21,2,0)),F8,VLOOKUP(E8,FE!$A$7:$B$21,2,0))</f>
        <v>0.26542368</v>
      </c>
      <c r="H8" s="71">
        <f>(B8-C8)</f>
        <v>0</v>
      </c>
      <c r="I8" s="71">
        <f>B8*F8</f>
        <v>0</v>
      </c>
      <c r="J8" s="72">
        <f>C8*G8</f>
        <v>0</v>
      </c>
      <c r="K8" s="73">
        <f>I8-J8</f>
        <v>0</v>
      </c>
    </row>
    <row r="9" spans="1:11">
      <c r="A9" s="68"/>
      <c r="B9" s="69"/>
      <c r="C9" s="69"/>
      <c r="D9" s="70"/>
      <c r="E9" s="68"/>
      <c r="F9" s="71">
        <f>IF(ISNA(VLOOKUP(A9,FE!$A$6:$B$21,2,0)),,VLOOKUP(A9,FE!$A$6:$B$21,2,0))</f>
        <v>0</v>
      </c>
      <c r="G9" s="71">
        <f>IF(ISNA(VLOOKUP(E9,FE!A$7:$B$21,2,0)),F9,VLOOKUP(E9,FE!$A$7:$B$21,2,0))</f>
        <v>0</v>
      </c>
      <c r="H9" s="71">
        <f t="shared" ref="H9:H16" si="0">(B9-C9)</f>
        <v>0</v>
      </c>
      <c r="I9" s="71">
        <f t="shared" ref="I9:J16" si="1">B9*F9</f>
        <v>0</v>
      </c>
      <c r="J9" s="72">
        <f t="shared" si="1"/>
        <v>0</v>
      </c>
      <c r="K9" s="73">
        <f t="shared" ref="K9:K16" si="2">I9-J9</f>
        <v>0</v>
      </c>
    </row>
    <row r="10" spans="1:11">
      <c r="A10" s="68"/>
      <c r="B10" s="69"/>
      <c r="C10" s="69"/>
      <c r="D10" s="70"/>
      <c r="E10" s="68"/>
      <c r="F10" s="71">
        <f>IF(ISNA(VLOOKUP(A10,FE!$A$6:$B$21,2,0)),,VLOOKUP(A10,FE!$A$6:$B$21,2,0))</f>
        <v>0</v>
      </c>
      <c r="G10" s="71">
        <f>IF(ISNA(VLOOKUP(E10,FE!A$7:$B$21,2,0)),F10,VLOOKUP(E10,FE!$A$7:$B$21,2,0))</f>
        <v>0</v>
      </c>
      <c r="H10" s="71">
        <f t="shared" si="0"/>
        <v>0</v>
      </c>
      <c r="I10" s="71">
        <f t="shared" si="1"/>
        <v>0</v>
      </c>
      <c r="J10" s="72">
        <f t="shared" si="1"/>
        <v>0</v>
      </c>
      <c r="K10" s="73">
        <f t="shared" si="2"/>
        <v>0</v>
      </c>
    </row>
    <row r="11" spans="1:11">
      <c r="A11" s="68"/>
      <c r="B11" s="69"/>
      <c r="C11" s="69"/>
      <c r="D11" s="70"/>
      <c r="E11" s="68"/>
      <c r="F11" s="71">
        <f>IF(ISNA(VLOOKUP(A11,FE!$A$6:$B$21,2,0)),,VLOOKUP(A11,FE!$A$6:$B$21,2,0))</f>
        <v>0</v>
      </c>
      <c r="G11" s="71">
        <f>IF(ISNA(VLOOKUP(E11,FE!A$7:$B$21,2,0)),F11,VLOOKUP(E11,FE!$A$7:$B$21,2,0))</f>
        <v>0</v>
      </c>
      <c r="H11" s="71">
        <f t="shared" si="0"/>
        <v>0</v>
      </c>
      <c r="I11" s="71">
        <f t="shared" si="1"/>
        <v>0</v>
      </c>
      <c r="J11" s="72">
        <f t="shared" si="1"/>
        <v>0</v>
      </c>
      <c r="K11" s="73">
        <f t="shared" si="2"/>
        <v>0</v>
      </c>
    </row>
    <row r="12" spans="1:11">
      <c r="A12" s="68"/>
      <c r="B12" s="69"/>
      <c r="C12" s="69"/>
      <c r="D12" s="70"/>
      <c r="E12" s="68"/>
      <c r="F12" s="71">
        <f>IF(ISNA(VLOOKUP(A12,FE!$A$6:$B$21,2,0)),,VLOOKUP(A12,FE!$A$6:$B$21,2,0))</f>
        <v>0</v>
      </c>
      <c r="G12" s="71">
        <f>IF(ISNA(VLOOKUP(E12,FE!A$7:$B$21,2,0)),F12,VLOOKUP(E12,FE!$A$7:$B$21,2,0))</f>
        <v>0</v>
      </c>
      <c r="H12" s="71">
        <f t="shared" si="0"/>
        <v>0</v>
      </c>
      <c r="I12" s="71">
        <f t="shared" si="1"/>
        <v>0</v>
      </c>
      <c r="J12" s="72">
        <f t="shared" si="1"/>
        <v>0</v>
      </c>
      <c r="K12" s="73">
        <f t="shared" si="2"/>
        <v>0</v>
      </c>
    </row>
    <row r="13" spans="1:11">
      <c r="A13" s="68"/>
      <c r="B13" s="69"/>
      <c r="C13" s="69"/>
      <c r="D13" s="70"/>
      <c r="E13" s="68"/>
      <c r="F13" s="71">
        <f>IF(ISNA(VLOOKUP(A13,FE!$A$6:$B$21,2,0)),,VLOOKUP(A13,FE!$A$6:$B$21,2,0))</f>
        <v>0</v>
      </c>
      <c r="G13" s="71">
        <f>IF(ISNA(VLOOKUP(E13,FE!A$7:$B$21,2,0)),F13,VLOOKUP(E13,FE!$A$7:$B$21,2,0))</f>
        <v>0</v>
      </c>
      <c r="H13" s="71">
        <f t="shared" si="0"/>
        <v>0</v>
      </c>
      <c r="I13" s="71">
        <f t="shared" si="1"/>
        <v>0</v>
      </c>
      <c r="J13" s="72">
        <f t="shared" si="1"/>
        <v>0</v>
      </c>
      <c r="K13" s="73">
        <f t="shared" si="2"/>
        <v>0</v>
      </c>
    </row>
    <row r="14" spans="1:11">
      <c r="A14" s="68"/>
      <c r="B14" s="69"/>
      <c r="C14" s="69"/>
      <c r="D14" s="70"/>
      <c r="E14" s="68"/>
      <c r="F14" s="71">
        <f>IF(ISNA(VLOOKUP(A14,FE!$A$6:$B$21,2,0)),,VLOOKUP(A14,FE!$A$6:$B$21,2,0))</f>
        <v>0</v>
      </c>
      <c r="G14" s="71">
        <f>IF(ISNA(VLOOKUP(E14,FE!A$7:$B$21,2,0)),F14,VLOOKUP(E14,FE!$A$7:$B$21,2,0))</f>
        <v>0</v>
      </c>
      <c r="H14" s="71">
        <f t="shared" si="0"/>
        <v>0</v>
      </c>
      <c r="I14" s="71">
        <f t="shared" si="1"/>
        <v>0</v>
      </c>
      <c r="J14" s="72">
        <f t="shared" si="1"/>
        <v>0</v>
      </c>
      <c r="K14" s="73">
        <f t="shared" si="2"/>
        <v>0</v>
      </c>
    </row>
    <row r="15" spans="1:11">
      <c r="A15" s="68"/>
      <c r="B15" s="69"/>
      <c r="C15" s="69"/>
      <c r="D15" s="70"/>
      <c r="E15" s="68"/>
      <c r="F15" s="71">
        <f>IF(ISNA(VLOOKUP(A15,FE!$A$6:$B$21,2,0)),,VLOOKUP(A15,FE!$A$6:$B$21,2,0))</f>
        <v>0</v>
      </c>
      <c r="G15" s="71">
        <f>IF(ISNA(VLOOKUP(E15,FE!A$7:$B$21,2,0)),F15,VLOOKUP(E15,FE!$A$7:$B$21,2,0))</f>
        <v>0</v>
      </c>
      <c r="H15" s="71">
        <f t="shared" si="0"/>
        <v>0</v>
      </c>
      <c r="I15" s="71">
        <f t="shared" si="1"/>
        <v>0</v>
      </c>
      <c r="J15" s="72">
        <f t="shared" si="1"/>
        <v>0</v>
      </c>
      <c r="K15" s="73">
        <f t="shared" si="2"/>
        <v>0</v>
      </c>
    </row>
    <row r="16" spans="1:11">
      <c r="A16" s="68"/>
      <c r="B16" s="69"/>
      <c r="C16" s="69"/>
      <c r="D16" s="70"/>
      <c r="E16" s="68"/>
      <c r="F16" s="71">
        <f>IF(ISNA(VLOOKUP(A16,FE!$A$6:$B$21,2,0)),,VLOOKUP(A16,FE!$A$6:$B$21,2,0))</f>
        <v>0</v>
      </c>
      <c r="G16" s="71">
        <f>IF(ISNA(VLOOKUP(E16,FE!A$7:$B$21,2,0)),F16,VLOOKUP(E16,FE!$A$7:$B$21,2,0))</f>
        <v>0</v>
      </c>
      <c r="H16" s="71">
        <f t="shared" si="0"/>
        <v>0</v>
      </c>
      <c r="I16" s="71">
        <f t="shared" si="1"/>
        <v>0</v>
      </c>
      <c r="J16" s="72">
        <f t="shared" si="1"/>
        <v>0</v>
      </c>
      <c r="K16" s="73">
        <f t="shared" si="2"/>
        <v>0</v>
      </c>
    </row>
    <row r="17" spans="1:11">
      <c r="A17" s="74" t="s">
        <v>344</v>
      </c>
      <c r="B17" s="75">
        <f>SUM(B8:B16)</f>
        <v>0</v>
      </c>
      <c r="C17" s="76">
        <f>SUM(C8:C16)</f>
        <v>0</v>
      </c>
      <c r="D17" s="76">
        <f>SUM(D8:D16)</f>
        <v>0</v>
      </c>
      <c r="E17" s="76"/>
      <c r="F17" s="76"/>
      <c r="G17" s="76"/>
      <c r="H17" s="77">
        <f xml:space="preserve"> SUM(H8:H16)</f>
        <v>0</v>
      </c>
      <c r="I17" s="78">
        <f>SUM(I8:I16)</f>
        <v>0</v>
      </c>
      <c r="J17" s="78">
        <f>SUM(J8:J16)</f>
        <v>0</v>
      </c>
      <c r="K17" s="77">
        <f>SUM(K8:K16)</f>
        <v>0</v>
      </c>
    </row>
    <row r="19" spans="1:11">
      <c r="A19" s="326" t="s">
        <v>345</v>
      </c>
      <c r="B19" s="326"/>
      <c r="C19" s="326"/>
      <c r="D19" s="326"/>
      <c r="E19" s="326"/>
      <c r="F19" s="326"/>
      <c r="G19" s="326"/>
      <c r="H19" s="326"/>
      <c r="I19" s="326"/>
      <c r="J19" s="326"/>
      <c r="K19" s="326"/>
    </row>
    <row r="20" spans="1:11" ht="15" thickBot="1"/>
    <row r="21" spans="1:11" ht="14.65" customHeight="1">
      <c r="A21" s="327" t="s">
        <v>346</v>
      </c>
      <c r="B21" s="327"/>
      <c r="C21" s="327"/>
      <c r="D21" s="327"/>
      <c r="E21" s="327"/>
      <c r="F21" s="327"/>
      <c r="G21" s="327"/>
      <c r="H21" s="327"/>
      <c r="I21" s="327"/>
      <c r="J21" s="327"/>
      <c r="K21" s="328"/>
    </row>
    <row r="22" spans="1:11" ht="17.149999999999999" customHeight="1">
      <c r="A22" s="329"/>
      <c r="B22" s="329"/>
      <c r="C22" s="329"/>
      <c r="D22" s="329"/>
      <c r="E22" s="329"/>
      <c r="F22" s="329"/>
      <c r="G22" s="329"/>
      <c r="H22" s="329"/>
      <c r="I22" s="329"/>
      <c r="J22" s="329"/>
      <c r="K22" s="330"/>
    </row>
    <row r="23" spans="1:11" ht="12.65" customHeight="1">
      <c r="A23" s="329"/>
      <c r="B23" s="329"/>
      <c r="C23" s="329"/>
      <c r="D23" s="329"/>
      <c r="E23" s="329"/>
      <c r="F23" s="329"/>
      <c r="G23" s="329"/>
      <c r="H23" s="329"/>
      <c r="I23" s="329"/>
      <c r="J23" s="329"/>
      <c r="K23" s="330"/>
    </row>
    <row r="24" spans="1:11">
      <c r="A24" s="329"/>
      <c r="B24" s="329"/>
      <c r="C24" s="329"/>
      <c r="D24" s="329"/>
      <c r="E24" s="329"/>
      <c r="F24" s="329"/>
      <c r="G24" s="329"/>
      <c r="H24" s="329"/>
      <c r="I24" s="329"/>
      <c r="J24" s="329"/>
      <c r="K24" s="330"/>
    </row>
    <row r="25" spans="1:11">
      <c r="A25" s="329"/>
      <c r="B25" s="329"/>
      <c r="C25" s="329"/>
      <c r="D25" s="329"/>
      <c r="E25" s="329"/>
      <c r="F25" s="329"/>
      <c r="G25" s="329"/>
      <c r="H25" s="329"/>
      <c r="I25" s="329"/>
      <c r="J25" s="329"/>
      <c r="K25" s="330"/>
    </row>
    <row r="26" spans="1:11">
      <c r="A26" s="329"/>
      <c r="B26" s="329"/>
      <c r="C26" s="329"/>
      <c r="D26" s="329"/>
      <c r="E26" s="329"/>
      <c r="F26" s="329"/>
      <c r="G26" s="329"/>
      <c r="H26" s="329"/>
      <c r="I26" s="329"/>
      <c r="J26" s="329"/>
      <c r="K26" s="330"/>
    </row>
    <row r="27" spans="1:11">
      <c r="A27" s="329"/>
      <c r="B27" s="329"/>
      <c r="C27" s="329"/>
      <c r="D27" s="329"/>
      <c r="E27" s="329"/>
      <c r="F27" s="329"/>
      <c r="G27" s="329"/>
      <c r="H27" s="329"/>
      <c r="I27" s="329"/>
      <c r="J27" s="329"/>
      <c r="K27" s="330"/>
    </row>
    <row r="28" spans="1:11">
      <c r="A28" s="329"/>
      <c r="B28" s="329"/>
      <c r="C28" s="329"/>
      <c r="D28" s="329"/>
      <c r="E28" s="329"/>
      <c r="F28" s="329"/>
      <c r="G28" s="329"/>
      <c r="H28" s="329"/>
      <c r="I28" s="329"/>
      <c r="J28" s="329"/>
      <c r="K28" s="330"/>
    </row>
    <row r="29" spans="1:11" ht="15" thickBot="1">
      <c r="A29" s="331"/>
      <c r="B29" s="331"/>
      <c r="C29" s="331"/>
      <c r="D29" s="331"/>
      <c r="E29" s="331"/>
      <c r="F29" s="331"/>
      <c r="G29" s="331"/>
      <c r="H29" s="331"/>
      <c r="I29" s="331"/>
      <c r="J29" s="331"/>
      <c r="K29" s="332"/>
    </row>
    <row r="36" spans="3:3">
      <c r="C36" s="79"/>
    </row>
  </sheetData>
  <sheetProtection sheet="1" formatCells="0" formatColumns="0" formatRows="0" insertHyperlinks="0"/>
  <protectedRanges>
    <protectedRange sqref="A8:E16" name="Bereich2"/>
  </protectedRanges>
  <mergeCells count="8">
    <mergeCell ref="A5:K5"/>
    <mergeCell ref="A19:K19"/>
    <mergeCell ref="A21:K29"/>
    <mergeCell ref="A6:C6"/>
    <mergeCell ref="D6:D7"/>
    <mergeCell ref="F6:G6"/>
    <mergeCell ref="H6:H7"/>
    <mergeCell ref="I6:K6"/>
  </mergeCells>
  <dataValidations count="1">
    <dataValidation type="list" allowBlank="1" showInputMessage="1" showErrorMessage="1" sqref="E8:E16 A8:A16" xr:uid="{00000000-0002-0000-0C00-000000000000}">
      <formula1>VECTEURS</formula1>
    </dataValidation>
  </dataValidations>
  <pageMargins left="0.7" right="0.7" top="0.78740157499999996" bottom="0.78740157499999996" header="0.3" footer="0.3"/>
  <pageSetup paperSize="9" scale="35"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pageSetUpPr fitToPage="1"/>
  </sheetPr>
  <dimension ref="A1:Q67"/>
  <sheetViews>
    <sheetView showGridLines="0" zoomScale="80" zoomScaleNormal="80" workbookViewId="0">
      <selection activeCell="A33" sqref="A33"/>
    </sheetView>
  </sheetViews>
  <sheetFormatPr baseColWidth="10" defaultColWidth="11.453125" defaultRowHeight="14.5"/>
  <cols>
    <col min="1" max="1" width="5.26953125" customWidth="1"/>
    <col min="2" max="4" width="11.453125" hidden="1" customWidth="1"/>
    <col min="5" max="5" width="53.26953125" hidden="1" customWidth="1"/>
    <col min="6" max="6" width="59.7265625" hidden="1" customWidth="1"/>
    <col min="7" max="7" width="35" hidden="1" customWidth="1"/>
    <col min="8" max="8" width="68" customWidth="1"/>
    <col min="9" max="9" width="15.26953125" customWidth="1"/>
    <col min="10" max="13" width="15.54296875" customWidth="1"/>
    <col min="14" max="14" width="9.26953125" customWidth="1"/>
    <col min="15" max="15" width="12.26953125" customWidth="1"/>
    <col min="16" max="16" width="11.7265625" customWidth="1"/>
  </cols>
  <sheetData>
    <row r="1" spans="6:17" ht="52.5" customHeight="1">
      <c r="F1" s="342" t="s">
        <v>347</v>
      </c>
      <c r="G1" s="342"/>
      <c r="H1" s="342"/>
      <c r="I1" s="342"/>
      <c r="J1" s="342"/>
      <c r="K1" s="342"/>
      <c r="L1" s="342"/>
      <c r="M1" s="342"/>
      <c r="N1" s="342"/>
      <c r="O1" s="342"/>
      <c r="P1" s="342"/>
      <c r="Q1" s="342"/>
    </row>
    <row r="2" spans="6:17" ht="23.5" customHeight="1">
      <c r="H2" s="82" t="s">
        <v>348</v>
      </c>
      <c r="M2" s="83"/>
      <c r="N2" s="83"/>
      <c r="O2" s="83"/>
      <c r="P2" s="83"/>
      <c r="Q2" s="83"/>
    </row>
    <row r="3" spans="6:17">
      <c r="L3" s="84"/>
      <c r="M3" s="83"/>
      <c r="N3" s="83"/>
      <c r="O3" s="83"/>
      <c r="P3" s="83"/>
      <c r="Q3" s="83"/>
    </row>
    <row r="4" spans="6:17" ht="14.5" hidden="1" customHeight="1">
      <c r="H4" s="61"/>
      <c r="I4" s="85"/>
      <c r="L4" s="84"/>
      <c r="M4" s="83"/>
      <c r="N4" s="83"/>
      <c r="O4" s="83"/>
      <c r="P4" s="83"/>
      <c r="Q4" s="83"/>
    </row>
    <row r="5" spans="6:17" ht="14.5" customHeight="1">
      <c r="H5" s="62"/>
      <c r="I5" s="10" t="s">
        <v>349</v>
      </c>
      <c r="J5" s="10" t="s">
        <v>339</v>
      </c>
      <c r="L5" s="84"/>
      <c r="M5" s="83"/>
      <c r="N5" s="83"/>
      <c r="O5" s="83"/>
      <c r="P5" s="83"/>
      <c r="Q5" s="83"/>
    </row>
    <row r="6" spans="6:17" ht="14.5" hidden="1" customHeight="1">
      <c r="H6" s="61" t="s">
        <v>350</v>
      </c>
      <c r="I6" s="86"/>
      <c r="L6" s="84"/>
      <c r="M6" s="83"/>
      <c r="N6" s="83"/>
      <c r="O6" s="83"/>
      <c r="P6" s="83"/>
      <c r="Q6" s="83"/>
    </row>
    <row r="7" spans="6:17" ht="14.5" hidden="1" customHeight="1">
      <c r="L7" s="84"/>
      <c r="M7" s="83"/>
      <c r="N7" s="83"/>
      <c r="O7" s="83"/>
      <c r="P7" s="83"/>
      <c r="Q7" s="83"/>
    </row>
    <row r="8" spans="6:17">
      <c r="H8" s="61" t="s">
        <v>351</v>
      </c>
      <c r="I8" s="87">
        <v>30</v>
      </c>
      <c r="J8" s="87">
        <v>20</v>
      </c>
      <c r="L8" s="84"/>
      <c r="M8" s="83"/>
      <c r="N8" s="83"/>
      <c r="O8" s="83"/>
      <c r="P8" s="83"/>
      <c r="Q8" s="83"/>
    </row>
    <row r="9" spans="6:17">
      <c r="I9" s="88"/>
      <c r="J9" s="88"/>
      <c r="L9" s="84"/>
      <c r="M9" s="83"/>
      <c r="N9" s="83"/>
      <c r="O9" s="83"/>
      <c r="P9" s="83"/>
      <c r="Q9" s="83"/>
    </row>
    <row r="10" spans="6:17" ht="14.5" customHeight="1">
      <c r="H10" s="61" t="s">
        <v>352</v>
      </c>
      <c r="I10" s="87">
        <v>65</v>
      </c>
      <c r="J10" s="87">
        <v>30</v>
      </c>
      <c r="L10" s="89"/>
      <c r="M10" s="89"/>
      <c r="N10" s="89"/>
      <c r="O10" s="89"/>
      <c r="P10" s="90"/>
      <c r="Q10" s="83"/>
    </row>
    <row r="11" spans="6:17" ht="14.5" customHeight="1">
      <c r="I11" s="88"/>
      <c r="J11" s="88"/>
      <c r="L11" s="89"/>
      <c r="M11" s="89"/>
      <c r="N11" s="89"/>
      <c r="O11" s="89"/>
      <c r="P11" s="90"/>
      <c r="Q11" s="83"/>
    </row>
    <row r="12" spans="6:17" ht="14.5" customHeight="1">
      <c r="H12" s="61" t="s">
        <v>353</v>
      </c>
      <c r="I12" s="88"/>
      <c r="J12" s="87">
        <v>3</v>
      </c>
      <c r="L12" s="89"/>
      <c r="M12" s="89"/>
      <c r="N12" s="89"/>
      <c r="O12" s="89"/>
      <c r="P12" s="90"/>
      <c r="Q12" s="83"/>
    </row>
    <row r="13" spans="6:17" ht="14.5" customHeight="1">
      <c r="I13" s="88"/>
      <c r="J13" s="88"/>
      <c r="L13" s="89"/>
      <c r="M13" s="89"/>
      <c r="N13" s="89"/>
      <c r="O13" s="89"/>
      <c r="P13" s="90"/>
      <c r="Q13" s="83"/>
    </row>
    <row r="14" spans="6:17" ht="14.5" customHeight="1">
      <c r="H14" s="61" t="s">
        <v>354</v>
      </c>
      <c r="I14" s="87">
        <v>0</v>
      </c>
      <c r="J14" s="87">
        <v>25</v>
      </c>
      <c r="L14" s="89"/>
      <c r="M14" s="89"/>
      <c r="N14" s="89"/>
      <c r="O14" s="89"/>
      <c r="P14" s="90"/>
      <c r="Q14" s="83"/>
    </row>
    <row r="15" spans="6:17" ht="14.5" customHeight="1">
      <c r="I15" s="88"/>
      <c r="J15" s="88"/>
      <c r="L15" s="89"/>
      <c r="M15" s="89"/>
      <c r="N15" s="89"/>
      <c r="O15" s="89"/>
      <c r="P15" s="90"/>
      <c r="Q15" s="83"/>
    </row>
    <row r="16" spans="6:17" ht="14.5" customHeight="1">
      <c r="H16" s="61" t="s">
        <v>355</v>
      </c>
      <c r="I16" s="88"/>
      <c r="J16" s="91">
        <v>312</v>
      </c>
      <c r="L16" s="89"/>
      <c r="M16" s="89"/>
      <c r="N16" s="89"/>
      <c r="O16" s="89"/>
      <c r="P16" s="90"/>
      <c r="Q16" s="83"/>
    </row>
    <row r="17" spans="5:17">
      <c r="I17" s="88"/>
      <c r="J17" s="88"/>
      <c r="L17" s="89"/>
      <c r="M17" s="89"/>
      <c r="N17" s="89"/>
      <c r="O17" s="89"/>
      <c r="P17" s="83"/>
      <c r="Q17" s="83"/>
    </row>
    <row r="18" spans="5:17">
      <c r="H18" s="61" t="s">
        <v>356</v>
      </c>
      <c r="I18" s="343">
        <v>4</v>
      </c>
      <c r="J18" s="343"/>
      <c r="L18" s="92"/>
      <c r="M18" s="83"/>
      <c r="N18" s="83"/>
      <c r="O18" s="83"/>
      <c r="P18" s="83"/>
      <c r="Q18" s="83"/>
    </row>
    <row r="19" spans="5:17">
      <c r="I19" s="88"/>
      <c r="J19" s="88"/>
      <c r="L19" s="92"/>
      <c r="M19" s="83"/>
      <c r="N19" s="83"/>
      <c r="O19" s="83"/>
      <c r="P19" s="83"/>
      <c r="Q19" s="83"/>
    </row>
    <row r="20" spans="5:17">
      <c r="H20" s="61" t="s">
        <v>357</v>
      </c>
      <c r="I20" s="93">
        <f>I8*I10*4</f>
        <v>7800</v>
      </c>
      <c r="J20" s="93">
        <f>J8*J10*J12/60*J14*J16/1000</f>
        <v>234</v>
      </c>
    </row>
    <row r="22" spans="5:17">
      <c r="H22" s="61" t="s">
        <v>358</v>
      </c>
      <c r="J22" s="93">
        <f>(J14-I14)*J16*I18/100*60</f>
        <v>18720</v>
      </c>
    </row>
    <row r="23" spans="5:17">
      <c r="I23" s="88"/>
      <c r="J23" s="88"/>
    </row>
    <row r="24" spans="5:17">
      <c r="I24" s="88"/>
      <c r="J24" s="88"/>
    </row>
    <row r="25" spans="5:17" ht="23.5">
      <c r="H25" s="94" t="s">
        <v>359</v>
      </c>
    </row>
    <row r="27" spans="5:17" ht="41.5" customHeight="1">
      <c r="E27" s="344" t="s">
        <v>360</v>
      </c>
      <c r="F27" s="344" t="s">
        <v>361</v>
      </c>
      <c r="G27" s="344" t="s">
        <v>362</v>
      </c>
      <c r="H27" s="345" t="s">
        <v>363</v>
      </c>
      <c r="I27" s="345"/>
      <c r="J27" s="345"/>
      <c r="K27" s="346" t="s">
        <v>364</v>
      </c>
      <c r="L27" s="347" t="s">
        <v>365</v>
      </c>
      <c r="M27" s="339" t="s">
        <v>335</v>
      </c>
      <c r="N27" s="348" t="s">
        <v>336</v>
      </c>
      <c r="O27" s="348"/>
      <c r="P27" s="348"/>
    </row>
    <row r="28" spans="5:17">
      <c r="E28" s="344"/>
      <c r="F28" s="344"/>
      <c r="G28" s="344"/>
      <c r="H28" s="95" t="s">
        <v>337</v>
      </c>
      <c r="I28" s="96" t="s">
        <v>338</v>
      </c>
      <c r="J28" s="96" t="s">
        <v>339</v>
      </c>
      <c r="K28" s="346"/>
      <c r="L28" s="347"/>
      <c r="M28" s="339"/>
      <c r="N28" s="97" t="s">
        <v>341</v>
      </c>
      <c r="O28" s="97" t="s">
        <v>342</v>
      </c>
      <c r="P28" s="97" t="s">
        <v>343</v>
      </c>
    </row>
    <row r="29" spans="5:17" ht="14.65" customHeight="1">
      <c r="E29" s="350" t="s">
        <v>366</v>
      </c>
      <c r="F29" s="350" t="s">
        <v>367</v>
      </c>
      <c r="G29" s="351"/>
      <c r="H29" s="98" t="s">
        <v>260</v>
      </c>
      <c r="I29" s="99">
        <v>10.997999999999999</v>
      </c>
      <c r="J29" s="100">
        <v>0</v>
      </c>
      <c r="K29" s="101"/>
      <c r="L29" s="102">
        <f>FE!$B$15</f>
        <v>0.26135979091216727</v>
      </c>
      <c r="M29" s="103">
        <f t="shared" ref="M29:M37" si="0">(I29-J29)</f>
        <v>10.997999999999999</v>
      </c>
      <c r="N29" s="103">
        <f t="shared" ref="N29:N37" si="1">I29*L29</f>
        <v>2.8744349804520155</v>
      </c>
      <c r="O29" s="104">
        <f>J29*L29</f>
        <v>0</v>
      </c>
      <c r="P29" s="103">
        <f>N29-O29</f>
        <v>2.8744349804520155</v>
      </c>
    </row>
    <row r="30" spans="5:17">
      <c r="E30" s="350"/>
      <c r="F30" s="350"/>
      <c r="G30" s="351"/>
      <c r="H30" s="98" t="s">
        <v>252</v>
      </c>
      <c r="I30" s="99">
        <v>10.997999999999999</v>
      </c>
      <c r="J30" s="100">
        <v>0</v>
      </c>
      <c r="K30" s="101"/>
      <c r="L30" s="102">
        <f>FE!$B$14</f>
        <v>0.26819978544017159</v>
      </c>
      <c r="M30" s="103">
        <f t="shared" si="0"/>
        <v>10.997999999999999</v>
      </c>
      <c r="N30" s="103">
        <f t="shared" si="1"/>
        <v>2.949661240271007</v>
      </c>
      <c r="O30" s="104">
        <f t="shared" ref="O30:O37" si="2">J30*L30</f>
        <v>0</v>
      </c>
      <c r="P30" s="103">
        <f t="shared" ref="P30:P37" si="3">N30-O30</f>
        <v>2.949661240271007</v>
      </c>
    </row>
    <row r="31" spans="5:17">
      <c r="E31" s="350"/>
      <c r="F31" s="350"/>
      <c r="G31" s="351"/>
      <c r="H31" s="98" t="s">
        <v>203</v>
      </c>
      <c r="I31" s="99">
        <v>1.4039999999999999</v>
      </c>
      <c r="J31" s="100">
        <v>0</v>
      </c>
      <c r="K31" s="101"/>
      <c r="L31" s="102">
        <f>FE!$B$8</f>
        <v>1.5436799999999997E-3</v>
      </c>
      <c r="M31" s="103">
        <f t="shared" si="0"/>
        <v>1.4039999999999999</v>
      </c>
      <c r="N31" s="103">
        <f t="shared" si="1"/>
        <v>2.1673267199999995E-3</v>
      </c>
      <c r="O31" s="104">
        <f t="shared" si="2"/>
        <v>0</v>
      </c>
      <c r="P31" s="103">
        <f t="shared" si="3"/>
        <v>2.1673267199999995E-3</v>
      </c>
    </row>
    <row r="32" spans="5:17">
      <c r="E32" s="350"/>
      <c r="F32" s="350"/>
      <c r="G32" s="105"/>
      <c r="H32" s="98" t="s">
        <v>147</v>
      </c>
      <c r="I32" s="99">
        <f>I20/1000</f>
        <v>7.8</v>
      </c>
      <c r="J32" s="106">
        <f>J20/1000</f>
        <v>0.23400000000000001</v>
      </c>
      <c r="K32" s="101"/>
      <c r="L32" s="102">
        <f>FE!$M$25</f>
        <v>0.26200000000000001</v>
      </c>
      <c r="M32" s="103">
        <f t="shared" si="0"/>
        <v>7.5659999999999998</v>
      </c>
      <c r="N32" s="103">
        <f t="shared" si="1"/>
        <v>2.0436000000000001</v>
      </c>
      <c r="O32" s="103">
        <f t="shared" si="2"/>
        <v>6.1308000000000008E-2</v>
      </c>
      <c r="P32" s="103">
        <f t="shared" si="3"/>
        <v>1.9822920000000002</v>
      </c>
    </row>
    <row r="33" spans="1:16" hidden="1">
      <c r="E33" s="107"/>
      <c r="F33" s="107"/>
      <c r="G33" s="105"/>
      <c r="H33" s="108"/>
      <c r="I33" s="109"/>
      <c r="J33" s="109"/>
      <c r="K33" s="110"/>
      <c r="L33" s="111">
        <v>0</v>
      </c>
      <c r="M33" s="111">
        <f t="shared" si="0"/>
        <v>0</v>
      </c>
      <c r="N33" s="111">
        <f t="shared" si="1"/>
        <v>0</v>
      </c>
      <c r="O33" s="72">
        <f t="shared" si="2"/>
        <v>0</v>
      </c>
      <c r="P33" s="112">
        <f t="shared" si="3"/>
        <v>0</v>
      </c>
    </row>
    <row r="34" spans="1:16" hidden="1">
      <c r="E34" s="107"/>
      <c r="F34" s="107"/>
      <c r="G34" s="105"/>
      <c r="H34" s="108"/>
      <c r="I34" s="109"/>
      <c r="J34" s="109"/>
      <c r="K34" s="110"/>
      <c r="L34" s="111">
        <v>0</v>
      </c>
      <c r="M34" s="111">
        <f t="shared" si="0"/>
        <v>0</v>
      </c>
      <c r="N34" s="111">
        <f t="shared" si="1"/>
        <v>0</v>
      </c>
      <c r="O34" s="72">
        <f t="shared" si="2"/>
        <v>0</v>
      </c>
      <c r="P34" s="112">
        <f t="shared" si="3"/>
        <v>0</v>
      </c>
    </row>
    <row r="35" spans="1:16" hidden="1">
      <c r="E35" s="107"/>
      <c r="F35" s="107"/>
      <c r="G35" s="105"/>
      <c r="H35" s="108"/>
      <c r="I35" s="109"/>
      <c r="J35" s="109"/>
      <c r="K35" s="110"/>
      <c r="L35" s="111">
        <v>0</v>
      </c>
      <c r="M35" s="111">
        <f t="shared" si="0"/>
        <v>0</v>
      </c>
      <c r="N35" s="111">
        <f t="shared" si="1"/>
        <v>0</v>
      </c>
      <c r="O35" s="72">
        <f t="shared" si="2"/>
        <v>0</v>
      </c>
      <c r="P35" s="112">
        <f t="shared" si="3"/>
        <v>0</v>
      </c>
    </row>
    <row r="36" spans="1:16" hidden="1">
      <c r="E36" s="107"/>
      <c r="F36" s="107"/>
      <c r="G36" s="105"/>
      <c r="H36" s="108"/>
      <c r="I36" s="109"/>
      <c r="J36" s="109"/>
      <c r="K36" s="110"/>
      <c r="L36" s="111">
        <v>0</v>
      </c>
      <c r="M36" s="111">
        <f t="shared" si="0"/>
        <v>0</v>
      </c>
      <c r="N36" s="111">
        <f t="shared" si="1"/>
        <v>0</v>
      </c>
      <c r="O36" s="72">
        <f t="shared" si="2"/>
        <v>0</v>
      </c>
      <c r="P36" s="112">
        <f t="shared" si="3"/>
        <v>0</v>
      </c>
    </row>
    <row r="37" spans="1:16" hidden="1">
      <c r="E37" s="107"/>
      <c r="F37" s="107"/>
      <c r="G37" s="105"/>
      <c r="H37" s="108"/>
      <c r="I37" s="109"/>
      <c r="J37" s="109"/>
      <c r="K37" s="110"/>
      <c r="L37" s="111">
        <v>0</v>
      </c>
      <c r="M37" s="111">
        <f t="shared" si="0"/>
        <v>0</v>
      </c>
      <c r="N37" s="111">
        <f t="shared" si="1"/>
        <v>0</v>
      </c>
      <c r="O37" s="72">
        <f t="shared" si="2"/>
        <v>0</v>
      </c>
      <c r="P37" s="112">
        <f t="shared" si="3"/>
        <v>0</v>
      </c>
    </row>
    <row r="38" spans="1:16">
      <c r="G38" s="74"/>
      <c r="H38" s="74" t="s">
        <v>344</v>
      </c>
      <c r="I38" s="113">
        <f>SUM(I29:I37)</f>
        <v>31.2</v>
      </c>
      <c r="J38" s="113">
        <f>SUM(J29:J37)</f>
        <v>0.23400000000000001</v>
      </c>
      <c r="K38" s="113">
        <f>SUM(K29:K37)</f>
        <v>0</v>
      </c>
      <c r="L38" s="113"/>
      <c r="M38" s="114">
        <f xml:space="preserve"> SUM(M29:M37)</f>
        <v>30.965999999999998</v>
      </c>
      <c r="N38" s="114">
        <f>SUM(N29:N37)</f>
        <v>7.869863547443023</v>
      </c>
      <c r="O38" s="114">
        <f>SUM(O29:O37)</f>
        <v>6.1308000000000008E-2</v>
      </c>
      <c r="P38" s="114">
        <f>SUM(P29:P37)</f>
        <v>7.8085555474430235</v>
      </c>
    </row>
    <row r="40" spans="1:16">
      <c r="L40" s="115"/>
      <c r="M40" s="115"/>
      <c r="N40" s="115"/>
      <c r="O40" s="115"/>
      <c r="P40" s="115"/>
    </row>
    <row r="41" spans="1:16" ht="26.65" customHeight="1">
      <c r="A41" s="352" t="s">
        <v>368</v>
      </c>
      <c r="B41" s="352"/>
      <c r="C41" s="352"/>
      <c r="D41" s="352"/>
      <c r="E41" s="352"/>
      <c r="F41" s="352"/>
      <c r="G41" s="352"/>
      <c r="H41" s="352"/>
      <c r="J41" s="116"/>
    </row>
    <row r="42" spans="1:16" ht="21">
      <c r="A42" s="117" t="s">
        <v>369</v>
      </c>
      <c r="B42" s="118"/>
      <c r="C42" s="118"/>
      <c r="D42" s="118"/>
      <c r="E42" s="118"/>
      <c r="F42" s="118"/>
      <c r="G42" s="118"/>
      <c r="J42" s="79"/>
    </row>
    <row r="43" spans="1:16" ht="31">
      <c r="A43" s="119"/>
      <c r="B43" s="119"/>
      <c r="C43" s="119"/>
      <c r="D43" s="119"/>
      <c r="E43" s="119"/>
      <c r="F43" s="119"/>
      <c r="G43" s="119"/>
    </row>
    <row r="44" spans="1:16">
      <c r="A44" s="353" t="s">
        <v>370</v>
      </c>
      <c r="B44" s="353"/>
      <c r="C44" s="353"/>
      <c r="D44" s="353"/>
      <c r="E44" s="353"/>
      <c r="F44" s="353"/>
      <c r="G44" s="353"/>
      <c r="H44" s="353"/>
      <c r="I44" s="353"/>
      <c r="J44" s="353"/>
      <c r="K44" s="353"/>
      <c r="L44" s="353"/>
      <c r="M44" s="353"/>
      <c r="N44" s="353"/>
      <c r="O44" s="353"/>
    </row>
    <row r="45" spans="1:16">
      <c r="A45" s="353"/>
      <c r="B45" s="353"/>
      <c r="C45" s="353"/>
      <c r="D45" s="353"/>
      <c r="E45" s="353"/>
      <c r="F45" s="353"/>
      <c r="G45" s="353"/>
      <c r="H45" s="353"/>
      <c r="I45" s="353"/>
      <c r="J45" s="353"/>
      <c r="K45" s="353"/>
      <c r="L45" s="353"/>
      <c r="M45" s="353"/>
      <c r="N45" s="353"/>
      <c r="O45" s="353"/>
    </row>
    <row r="46" spans="1:16">
      <c r="A46" s="353"/>
      <c r="B46" s="353"/>
      <c r="C46" s="353"/>
      <c r="D46" s="353"/>
      <c r="E46" s="353"/>
      <c r="F46" s="353"/>
      <c r="G46" s="353"/>
      <c r="H46" s="353"/>
      <c r="I46" s="353"/>
      <c r="J46" s="353"/>
      <c r="K46" s="353"/>
      <c r="L46" s="353"/>
      <c r="M46" s="353"/>
      <c r="N46" s="353"/>
      <c r="O46" s="353"/>
    </row>
    <row r="47" spans="1:16">
      <c r="A47" s="353"/>
      <c r="B47" s="353"/>
      <c r="C47" s="353"/>
      <c r="D47" s="353"/>
      <c r="E47" s="353"/>
      <c r="F47" s="353"/>
      <c r="G47" s="353"/>
      <c r="H47" s="353"/>
      <c r="I47" s="353"/>
      <c r="J47" s="353"/>
      <c r="K47" s="353"/>
      <c r="L47" s="353"/>
      <c r="M47" s="353"/>
      <c r="N47" s="353"/>
      <c r="O47" s="353"/>
    </row>
    <row r="48" spans="1:16">
      <c r="A48" s="353"/>
      <c r="B48" s="353"/>
      <c r="C48" s="353"/>
      <c r="D48" s="353"/>
      <c r="E48" s="353"/>
      <c r="F48" s="353"/>
      <c r="G48" s="353"/>
      <c r="H48" s="353"/>
      <c r="I48" s="353"/>
      <c r="J48" s="353"/>
      <c r="K48" s="353"/>
      <c r="L48" s="353"/>
      <c r="M48" s="353"/>
      <c r="N48" s="353"/>
      <c r="O48" s="353"/>
    </row>
    <row r="49" spans="1:15">
      <c r="A49" s="353"/>
      <c r="B49" s="353"/>
      <c r="C49" s="353"/>
      <c r="D49" s="353"/>
      <c r="E49" s="353"/>
      <c r="F49" s="353"/>
      <c r="G49" s="353"/>
      <c r="H49" s="353"/>
      <c r="I49" s="353"/>
      <c r="J49" s="353"/>
      <c r="K49" s="353"/>
      <c r="L49" s="353"/>
      <c r="M49" s="353"/>
      <c r="N49" s="353"/>
      <c r="O49" s="353"/>
    </row>
    <row r="50" spans="1:15">
      <c r="A50" s="120"/>
      <c r="B50" s="121"/>
      <c r="C50" s="122"/>
      <c r="D50" s="123"/>
      <c r="E50" s="123"/>
      <c r="F50" s="123"/>
      <c r="G50" s="123"/>
      <c r="I50" s="124" t="s">
        <v>128</v>
      </c>
      <c r="J50" s="124" t="s">
        <v>371</v>
      </c>
    </row>
    <row r="51" spans="1:15">
      <c r="A51" s="120"/>
      <c r="B51" s="121"/>
      <c r="C51" s="122"/>
      <c r="D51" s="123"/>
      <c r="E51" s="123"/>
      <c r="F51" s="123"/>
      <c r="G51" s="123"/>
      <c r="I51" s="125" t="s">
        <v>260</v>
      </c>
      <c r="J51" s="126">
        <v>0.47</v>
      </c>
    </row>
    <row r="52" spans="1:15">
      <c r="A52" s="120"/>
      <c r="B52" s="121"/>
      <c r="C52" s="122"/>
      <c r="D52" s="123"/>
      <c r="E52" s="123"/>
      <c r="F52" s="123"/>
      <c r="G52" s="123"/>
      <c r="I52" s="125" t="s">
        <v>372</v>
      </c>
      <c r="J52" s="126">
        <v>0.47</v>
      </c>
    </row>
    <row r="53" spans="1:15">
      <c r="A53" s="120"/>
      <c r="B53" s="121"/>
      <c r="C53" s="122"/>
      <c r="D53" s="123"/>
      <c r="E53" s="123"/>
      <c r="F53" s="123"/>
      <c r="G53" s="123"/>
      <c r="I53" s="125" t="s">
        <v>203</v>
      </c>
      <c r="J53" s="126">
        <v>0.06</v>
      </c>
    </row>
    <row r="54" spans="1:15" ht="14.5" customHeight="1">
      <c r="A54" s="354" t="s">
        <v>373</v>
      </c>
      <c r="B54" s="354"/>
      <c r="C54" s="354"/>
      <c r="D54" s="354"/>
      <c r="E54" s="354"/>
      <c r="F54" s="354"/>
      <c r="G54" s="354"/>
      <c r="H54" s="354"/>
      <c r="I54" s="354"/>
      <c r="J54" s="354"/>
      <c r="K54" s="354"/>
      <c r="L54" s="354"/>
      <c r="M54" s="354"/>
      <c r="N54" s="354"/>
      <c r="O54" s="354"/>
    </row>
    <row r="55" spans="1:15">
      <c r="A55" s="354"/>
      <c r="B55" s="354"/>
      <c r="C55" s="354"/>
      <c r="D55" s="354"/>
      <c r="E55" s="354"/>
      <c r="F55" s="354"/>
      <c r="G55" s="354"/>
      <c r="H55" s="354"/>
      <c r="I55" s="354"/>
      <c r="J55" s="354"/>
      <c r="K55" s="354"/>
      <c r="L55" s="354"/>
      <c r="M55" s="354"/>
      <c r="N55" s="354"/>
      <c r="O55" s="354"/>
    </row>
    <row r="56" spans="1:15">
      <c r="A56" s="354"/>
      <c r="B56" s="354"/>
      <c r="C56" s="354"/>
      <c r="D56" s="354"/>
      <c r="E56" s="354"/>
      <c r="F56" s="354"/>
      <c r="G56" s="354"/>
      <c r="H56" s="354"/>
      <c r="I56" s="354"/>
      <c r="J56" s="354"/>
      <c r="K56" s="354"/>
      <c r="L56" s="354"/>
      <c r="M56" s="354"/>
      <c r="N56" s="354"/>
      <c r="O56" s="354"/>
    </row>
    <row r="57" spans="1:15">
      <c r="A57" s="354"/>
      <c r="B57" s="354"/>
      <c r="C57" s="354"/>
      <c r="D57" s="354"/>
      <c r="E57" s="354"/>
      <c r="F57" s="354"/>
      <c r="G57" s="354"/>
      <c r="H57" s="354"/>
      <c r="I57" s="354"/>
      <c r="J57" s="354"/>
      <c r="K57" s="354"/>
      <c r="L57" s="354"/>
      <c r="M57" s="354"/>
      <c r="N57" s="354"/>
      <c r="O57" s="354"/>
    </row>
    <row r="58" spans="1:15">
      <c r="A58" s="354"/>
      <c r="B58" s="354"/>
      <c r="C58" s="354"/>
      <c r="D58" s="354"/>
      <c r="E58" s="354"/>
      <c r="F58" s="354"/>
      <c r="G58" s="354"/>
      <c r="H58" s="354"/>
      <c r="I58" s="354"/>
      <c r="J58" s="354"/>
      <c r="K58" s="354"/>
      <c r="L58" s="354"/>
      <c r="M58" s="354"/>
      <c r="N58" s="354"/>
      <c r="O58" s="354"/>
    </row>
    <row r="59" spans="1:15">
      <c r="A59" s="354"/>
      <c r="B59" s="354"/>
      <c r="C59" s="354"/>
      <c r="D59" s="354"/>
      <c r="E59" s="354"/>
      <c r="F59" s="354"/>
      <c r="G59" s="354"/>
      <c r="H59" s="354"/>
      <c r="I59" s="354"/>
      <c r="J59" s="354"/>
      <c r="K59" s="354"/>
      <c r="L59" s="354"/>
      <c r="M59" s="354"/>
      <c r="N59" s="354"/>
      <c r="O59" s="354"/>
    </row>
    <row r="60" spans="1:15" ht="21">
      <c r="A60" s="117" t="s">
        <v>374</v>
      </c>
      <c r="B60" s="118"/>
      <c r="C60" s="118"/>
      <c r="D60" s="118"/>
      <c r="E60" s="118"/>
      <c r="F60" s="118"/>
      <c r="G60" s="118"/>
    </row>
    <row r="61" spans="1:15">
      <c r="A61" s="127"/>
      <c r="B61" s="121"/>
      <c r="C61" s="122"/>
      <c r="D61" s="123"/>
      <c r="E61" s="123"/>
      <c r="F61" s="123"/>
      <c r="G61" s="123"/>
    </row>
    <row r="62" spans="1:15">
      <c r="A62" s="349" t="s">
        <v>375</v>
      </c>
      <c r="B62" s="349"/>
      <c r="C62" s="349"/>
      <c r="D62" s="349"/>
      <c r="E62" s="349"/>
      <c r="F62" s="349"/>
      <c r="G62" s="349"/>
      <c r="H62" s="349"/>
      <c r="I62" s="349"/>
      <c r="J62" s="349"/>
      <c r="K62" s="349"/>
      <c r="L62" s="349"/>
      <c r="M62" s="349"/>
      <c r="N62" s="349"/>
    </row>
    <row r="63" spans="1:15">
      <c r="A63" s="349"/>
      <c r="B63" s="349"/>
      <c r="C63" s="349"/>
      <c r="D63" s="349"/>
      <c r="E63" s="349"/>
      <c r="F63" s="349"/>
      <c r="G63" s="349"/>
      <c r="H63" s="349"/>
      <c r="I63" s="349"/>
      <c r="J63" s="349"/>
      <c r="K63" s="349"/>
      <c r="L63" s="349"/>
      <c r="M63" s="349"/>
      <c r="N63" s="349"/>
    </row>
    <row r="64" spans="1:15">
      <c r="A64" s="349"/>
      <c r="B64" s="349"/>
      <c r="C64" s="349"/>
      <c r="D64" s="349"/>
      <c r="E64" s="349"/>
      <c r="F64" s="349"/>
      <c r="G64" s="349"/>
      <c r="H64" s="349"/>
      <c r="I64" s="349"/>
      <c r="J64" s="349"/>
      <c r="K64" s="349"/>
      <c r="L64" s="349"/>
      <c r="M64" s="349"/>
      <c r="N64" s="349"/>
    </row>
    <row r="65" spans="1:14">
      <c r="A65" s="349"/>
      <c r="B65" s="349"/>
      <c r="C65" s="349"/>
      <c r="D65" s="349"/>
      <c r="E65" s="349"/>
      <c r="F65" s="349"/>
      <c r="G65" s="349"/>
      <c r="H65" s="349"/>
      <c r="I65" s="349"/>
      <c r="J65" s="349"/>
      <c r="K65" s="349"/>
      <c r="L65" s="349"/>
      <c r="M65" s="349"/>
      <c r="N65" s="349"/>
    </row>
    <row r="66" spans="1:14">
      <c r="A66" s="349"/>
      <c r="B66" s="349"/>
      <c r="C66" s="349"/>
      <c r="D66" s="349"/>
      <c r="E66" s="349"/>
      <c r="F66" s="349"/>
      <c r="G66" s="349"/>
      <c r="H66" s="349"/>
      <c r="I66" s="349"/>
      <c r="J66" s="349"/>
      <c r="K66" s="349"/>
      <c r="L66" s="349"/>
      <c r="M66" s="349"/>
      <c r="N66" s="349"/>
    </row>
    <row r="67" spans="1:14">
      <c r="A67" s="349"/>
      <c r="B67" s="349"/>
      <c r="C67" s="349"/>
      <c r="D67" s="349"/>
      <c r="E67" s="349"/>
      <c r="F67" s="349"/>
      <c r="G67" s="349"/>
      <c r="H67" s="349"/>
      <c r="I67" s="349"/>
      <c r="J67" s="349"/>
      <c r="K67" s="349"/>
      <c r="L67" s="349"/>
      <c r="M67" s="349"/>
      <c r="N67" s="349"/>
    </row>
  </sheetData>
  <sheetProtection sheet="1" formatCells="0" formatColumns="0" formatRows="0" insertHyperlinks="0"/>
  <protectedRanges>
    <protectedRange sqref="E29:K37" name="Bereich2"/>
  </protectedRanges>
  <mergeCells count="17">
    <mergeCell ref="A62:N67"/>
    <mergeCell ref="E29:E32"/>
    <mergeCell ref="F29:F32"/>
    <mergeCell ref="G29:G31"/>
    <mergeCell ref="A41:H41"/>
    <mergeCell ref="A44:O49"/>
    <mergeCell ref="A54:O59"/>
    <mergeCell ref="F1:Q1"/>
    <mergeCell ref="I18:J18"/>
    <mergeCell ref="E27:E28"/>
    <mergeCell ref="F27:F28"/>
    <mergeCell ref="G27:G28"/>
    <mergeCell ref="H27:J27"/>
    <mergeCell ref="K27:K28"/>
    <mergeCell ref="L27:L28"/>
    <mergeCell ref="M27:M28"/>
    <mergeCell ref="N27:P27"/>
  </mergeCells>
  <dataValidations count="1">
    <dataValidation type="list" allowBlank="1" showInputMessage="1" showErrorMessage="1" sqref="H29:H37" xr:uid="{00000000-0002-0000-0D00-000000000000}">
      <formula1>$F$41:$F$45</formula1>
    </dataValidation>
  </dataValidations>
  <pageMargins left="0.70866141732283472" right="0.70866141732283472" top="0.78740157480314965" bottom="0.78740157480314965" header="0.31496062992125984" footer="0.31496062992125984"/>
  <pageSetup paperSize="9" scale="4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B1:P41"/>
  <sheetViews>
    <sheetView showGridLines="0" zoomScale="80" zoomScaleNormal="80" workbookViewId="0">
      <selection activeCell="L11" sqref="L11"/>
    </sheetView>
  </sheetViews>
  <sheetFormatPr baseColWidth="10" defaultColWidth="11.453125" defaultRowHeight="14.5"/>
  <cols>
    <col min="1" max="1" width="5.7265625" customWidth="1"/>
    <col min="2" max="4" width="11.453125" hidden="1" customWidth="1"/>
    <col min="5" max="5" width="53.26953125" hidden="1" customWidth="1"/>
    <col min="6" max="6" width="59.7265625" hidden="1" customWidth="1"/>
    <col min="7" max="7" width="35" hidden="1" customWidth="1"/>
    <col min="8" max="8" width="51.26953125" bestFit="1" customWidth="1"/>
    <col min="9" max="9" width="19.26953125" customWidth="1"/>
    <col min="10" max="10" width="11" customWidth="1"/>
    <col min="11" max="11" width="12.54296875" hidden="1" customWidth="1"/>
    <col min="12" max="12" width="17.26953125" bestFit="1" customWidth="1"/>
    <col min="13" max="13" width="15.54296875" customWidth="1"/>
    <col min="14" max="14" width="13.26953125" bestFit="1" customWidth="1"/>
    <col min="15" max="15" width="12.26953125" customWidth="1"/>
    <col min="16" max="16" width="11.7265625" customWidth="1"/>
  </cols>
  <sheetData>
    <row r="1" spans="6:16" ht="64.900000000000006" customHeight="1">
      <c r="F1" s="245" t="s">
        <v>376</v>
      </c>
      <c r="G1" s="245"/>
      <c r="H1" s="245"/>
      <c r="I1" s="245"/>
      <c r="J1" s="245"/>
      <c r="K1" s="245"/>
      <c r="L1" s="245"/>
      <c r="M1" s="245"/>
      <c r="N1" s="245"/>
      <c r="O1" s="245"/>
      <c r="P1" s="60"/>
    </row>
    <row r="2" spans="6:16" ht="22.9" customHeight="1">
      <c r="H2" s="82" t="s">
        <v>348</v>
      </c>
      <c r="O2" s="84"/>
      <c r="P2" s="84"/>
    </row>
    <row r="3" spans="6:16">
      <c r="L3" s="84"/>
      <c r="M3" s="84"/>
      <c r="N3" s="84"/>
      <c r="O3" s="84"/>
      <c r="P3" s="84"/>
    </row>
    <row r="4" spans="6:16" ht="14.5" customHeight="1">
      <c r="H4" s="62"/>
      <c r="I4" s="88"/>
      <c r="L4" s="89"/>
      <c r="M4" s="89"/>
      <c r="N4" s="89"/>
      <c r="O4" s="84"/>
      <c r="P4" s="84"/>
    </row>
    <row r="5" spans="6:16" ht="14.5" hidden="1" customHeight="1">
      <c r="H5" s="61" t="s">
        <v>350</v>
      </c>
      <c r="I5" s="128"/>
      <c r="L5" s="89"/>
      <c r="M5" s="89"/>
      <c r="N5" s="89"/>
      <c r="O5" s="84"/>
      <c r="P5" s="84"/>
    </row>
    <row r="6" spans="6:16" ht="14.5" hidden="1" customHeight="1">
      <c r="I6" s="88"/>
      <c r="L6" s="89"/>
      <c r="M6" s="89"/>
      <c r="N6" s="89"/>
      <c r="O6" s="84"/>
      <c r="P6" s="84"/>
    </row>
    <row r="7" spans="6:16">
      <c r="H7" s="61" t="s">
        <v>377</v>
      </c>
      <c r="I7" s="87">
        <v>0</v>
      </c>
      <c r="L7" s="89"/>
      <c r="M7" s="89"/>
      <c r="N7" s="89"/>
      <c r="O7" s="84"/>
      <c r="P7" s="84"/>
    </row>
    <row r="8" spans="6:16">
      <c r="I8" s="88"/>
      <c r="L8" s="89"/>
      <c r="M8" s="89"/>
      <c r="N8" s="89"/>
      <c r="O8" s="84"/>
      <c r="P8" s="84"/>
    </row>
    <row r="9" spans="6:16">
      <c r="H9" s="61" t="s">
        <v>378</v>
      </c>
      <c r="I9" s="87"/>
      <c r="L9" s="89"/>
      <c r="M9" s="89"/>
      <c r="N9" s="89"/>
      <c r="O9" s="84"/>
      <c r="P9" s="84"/>
    </row>
    <row r="10" spans="6:16">
      <c r="I10" s="88"/>
      <c r="L10" s="89"/>
      <c r="M10" s="89"/>
      <c r="N10" s="89"/>
      <c r="O10" s="84"/>
      <c r="P10" s="84"/>
    </row>
    <row r="11" spans="6:16">
      <c r="H11" s="61" t="s">
        <v>379</v>
      </c>
      <c r="I11" s="129"/>
      <c r="L11" s="84"/>
      <c r="M11" s="84"/>
      <c r="N11" s="84"/>
      <c r="O11" s="84"/>
      <c r="P11" s="84"/>
    </row>
    <row r="12" spans="6:16">
      <c r="I12" s="88"/>
      <c r="L12" s="84"/>
      <c r="M12" s="84"/>
      <c r="N12" s="84"/>
      <c r="O12" s="84"/>
      <c r="P12" s="84"/>
    </row>
    <row r="13" spans="6:16">
      <c r="H13" s="61" t="s">
        <v>380</v>
      </c>
      <c r="I13" s="93">
        <v>3285</v>
      </c>
    </row>
    <row r="14" spans="6:16">
      <c r="H14" s="130" t="s">
        <v>381</v>
      </c>
      <c r="I14" s="131">
        <v>525600</v>
      </c>
    </row>
    <row r="15" spans="6:16">
      <c r="I15" s="88"/>
    </row>
    <row r="16" spans="6:16">
      <c r="I16" s="88"/>
    </row>
    <row r="17" spans="5:16">
      <c r="I17" s="88"/>
    </row>
    <row r="18" spans="5:16" ht="23.5">
      <c r="H18" s="94" t="s">
        <v>359</v>
      </c>
    </row>
    <row r="20" spans="5:16" ht="39.5">
      <c r="E20" s="344" t="s">
        <v>360</v>
      </c>
      <c r="F20" s="344" t="s">
        <v>361</v>
      </c>
      <c r="G20" s="344" t="s">
        <v>362</v>
      </c>
      <c r="H20" s="345" t="s">
        <v>363</v>
      </c>
      <c r="I20" s="359"/>
      <c r="J20" s="360"/>
      <c r="K20" s="346" t="s">
        <v>364</v>
      </c>
      <c r="L20" s="132" t="s">
        <v>365</v>
      </c>
      <c r="M20" s="339" t="s">
        <v>335</v>
      </c>
      <c r="N20" s="348" t="s">
        <v>336</v>
      </c>
      <c r="O20" s="348"/>
      <c r="P20" s="348"/>
    </row>
    <row r="21" spans="5:16" ht="25.15" customHeight="1">
      <c r="E21" s="344"/>
      <c r="F21" s="344"/>
      <c r="G21" s="344"/>
      <c r="H21" s="95" t="s">
        <v>337</v>
      </c>
      <c r="I21" s="96" t="s">
        <v>338</v>
      </c>
      <c r="J21" s="96" t="s">
        <v>339</v>
      </c>
      <c r="K21" s="361"/>
      <c r="L21" s="133" t="s">
        <v>338</v>
      </c>
      <c r="M21" s="340"/>
      <c r="N21" s="97" t="s">
        <v>341</v>
      </c>
      <c r="O21" s="97" t="s">
        <v>342</v>
      </c>
      <c r="P21" s="97" t="s">
        <v>343</v>
      </c>
    </row>
    <row r="22" spans="5:16" ht="14.65" customHeight="1">
      <c r="E22" s="350" t="s">
        <v>366</v>
      </c>
      <c r="F22" s="350" t="s">
        <v>367</v>
      </c>
      <c r="G22" s="351"/>
      <c r="H22" s="98" t="s">
        <v>260</v>
      </c>
      <c r="I22" s="99">
        <v>148.21919999999997</v>
      </c>
      <c r="J22" s="106">
        <v>0</v>
      </c>
      <c r="K22" s="134"/>
      <c r="L22" s="102">
        <f>FE!$B$15</f>
        <v>0.26135979091216727</v>
      </c>
      <c r="M22" s="103">
        <f t="shared" ref="M22:M30" si="0">(I22-J22)</f>
        <v>148.21919999999997</v>
      </c>
      <c r="N22" s="103">
        <f t="shared" ref="N22:N30" si="1">I22*L22</f>
        <v>38.738539121168692</v>
      </c>
      <c r="O22" s="103">
        <f>J22*L22</f>
        <v>0</v>
      </c>
      <c r="P22" s="103">
        <f>N22-O22</f>
        <v>38.738539121168692</v>
      </c>
    </row>
    <row r="23" spans="5:16">
      <c r="E23" s="355"/>
      <c r="F23" s="355"/>
      <c r="G23" s="357"/>
      <c r="H23" s="98" t="s">
        <v>252</v>
      </c>
      <c r="I23" s="99">
        <v>148.21919999999997</v>
      </c>
      <c r="J23" s="106"/>
      <c r="K23" s="134"/>
      <c r="L23" s="102">
        <f>FE!$B$14</f>
        <v>0.26819978544017159</v>
      </c>
      <c r="M23" s="103">
        <f t="shared" si="0"/>
        <v>148.21919999999997</v>
      </c>
      <c r="N23" s="103">
        <f t="shared" si="1"/>
        <v>39.752357638113871</v>
      </c>
      <c r="O23" s="103">
        <f t="shared" ref="O23:O30" si="2">J23*L23</f>
        <v>0</v>
      </c>
      <c r="P23" s="103">
        <f t="shared" ref="P23:P30" si="3">N23-O23</f>
        <v>39.752357638113871</v>
      </c>
    </row>
    <row r="24" spans="5:16">
      <c r="E24" s="355"/>
      <c r="F24" s="355"/>
      <c r="G24" s="358"/>
      <c r="H24" s="98" t="s">
        <v>203</v>
      </c>
      <c r="I24" s="99">
        <v>18.921599999999998</v>
      </c>
      <c r="J24" s="106"/>
      <c r="K24" s="134"/>
      <c r="L24" s="102">
        <f>FE!$B$8</f>
        <v>1.5436799999999997E-3</v>
      </c>
      <c r="M24" s="103">
        <f t="shared" si="0"/>
        <v>18.921599999999998</v>
      </c>
      <c r="N24" s="103">
        <f t="shared" si="1"/>
        <v>2.9208895487999993E-2</v>
      </c>
      <c r="O24" s="103">
        <f t="shared" si="2"/>
        <v>0</v>
      </c>
      <c r="P24" s="103">
        <f t="shared" si="3"/>
        <v>2.9208895487999993E-2</v>
      </c>
    </row>
    <row r="25" spans="5:16">
      <c r="E25" s="356"/>
      <c r="F25" s="356"/>
      <c r="G25" s="105"/>
      <c r="H25" s="98" t="s">
        <v>147</v>
      </c>
      <c r="I25" s="101"/>
      <c r="J25" s="106">
        <f>I13/1000</f>
        <v>3.2850000000000001</v>
      </c>
      <c r="K25" s="134"/>
      <c r="L25" s="102">
        <f>FE!$M$25</f>
        <v>0.26200000000000001</v>
      </c>
      <c r="M25" s="103">
        <f t="shared" si="0"/>
        <v>-3.2850000000000001</v>
      </c>
      <c r="N25" s="104">
        <f t="shared" si="1"/>
        <v>0</v>
      </c>
      <c r="O25" s="103">
        <f t="shared" si="2"/>
        <v>0.86067000000000005</v>
      </c>
      <c r="P25" s="103">
        <f t="shared" si="3"/>
        <v>-0.86067000000000005</v>
      </c>
    </row>
    <row r="26" spans="5:16" hidden="1">
      <c r="E26" s="107"/>
      <c r="F26" s="107"/>
      <c r="G26" s="105"/>
      <c r="H26" s="108"/>
      <c r="I26" s="109"/>
      <c r="J26" s="109"/>
      <c r="K26" s="110"/>
      <c r="L26" s="111">
        <v>0</v>
      </c>
      <c r="M26" s="111">
        <f t="shared" si="0"/>
        <v>0</v>
      </c>
      <c r="N26" s="111">
        <f t="shared" si="1"/>
        <v>0</v>
      </c>
      <c r="O26" s="72">
        <f t="shared" si="2"/>
        <v>0</v>
      </c>
      <c r="P26" s="112">
        <f t="shared" si="3"/>
        <v>0</v>
      </c>
    </row>
    <row r="27" spans="5:16" hidden="1">
      <c r="E27" s="107"/>
      <c r="F27" s="107"/>
      <c r="G27" s="105"/>
      <c r="H27" s="108"/>
      <c r="I27" s="109"/>
      <c r="J27" s="109"/>
      <c r="K27" s="110"/>
      <c r="L27" s="111">
        <v>0</v>
      </c>
      <c r="M27" s="111">
        <f t="shared" si="0"/>
        <v>0</v>
      </c>
      <c r="N27" s="111">
        <f t="shared" si="1"/>
        <v>0</v>
      </c>
      <c r="O27" s="72">
        <f t="shared" si="2"/>
        <v>0</v>
      </c>
      <c r="P27" s="112">
        <f t="shared" si="3"/>
        <v>0</v>
      </c>
    </row>
    <row r="28" spans="5:16" hidden="1">
      <c r="E28" s="107"/>
      <c r="F28" s="107"/>
      <c r="G28" s="105"/>
      <c r="H28" s="108"/>
      <c r="I28" s="109"/>
      <c r="J28" s="109"/>
      <c r="K28" s="110"/>
      <c r="L28" s="111">
        <v>0</v>
      </c>
      <c r="M28" s="111">
        <f t="shared" si="0"/>
        <v>0</v>
      </c>
      <c r="N28" s="111">
        <f t="shared" si="1"/>
        <v>0</v>
      </c>
      <c r="O28" s="72">
        <f t="shared" si="2"/>
        <v>0</v>
      </c>
      <c r="P28" s="112">
        <f t="shared" si="3"/>
        <v>0</v>
      </c>
    </row>
    <row r="29" spans="5:16" hidden="1">
      <c r="E29" s="107"/>
      <c r="F29" s="107"/>
      <c r="G29" s="105"/>
      <c r="H29" s="108"/>
      <c r="I29" s="109"/>
      <c r="J29" s="109"/>
      <c r="K29" s="110"/>
      <c r="L29" s="111">
        <v>0</v>
      </c>
      <c r="M29" s="111">
        <f t="shared" si="0"/>
        <v>0</v>
      </c>
      <c r="N29" s="111">
        <f t="shared" si="1"/>
        <v>0</v>
      </c>
      <c r="O29" s="72">
        <f t="shared" si="2"/>
        <v>0</v>
      </c>
      <c r="P29" s="112">
        <f t="shared" si="3"/>
        <v>0</v>
      </c>
    </row>
    <row r="30" spans="5:16" hidden="1">
      <c r="E30" s="107"/>
      <c r="F30" s="107"/>
      <c r="G30" s="105"/>
      <c r="H30" s="108"/>
      <c r="I30" s="109"/>
      <c r="J30" s="109"/>
      <c r="K30" s="110"/>
      <c r="L30" s="111">
        <v>0</v>
      </c>
      <c r="M30" s="111">
        <f t="shared" si="0"/>
        <v>0</v>
      </c>
      <c r="N30" s="111">
        <f t="shared" si="1"/>
        <v>0</v>
      </c>
      <c r="O30" s="72">
        <f t="shared" si="2"/>
        <v>0</v>
      </c>
      <c r="P30" s="112">
        <f t="shared" si="3"/>
        <v>0</v>
      </c>
    </row>
    <row r="31" spans="5:16">
      <c r="G31" s="74"/>
      <c r="H31" s="74" t="s">
        <v>344</v>
      </c>
      <c r="I31" s="113">
        <f>SUM(I22:I30)</f>
        <v>315.35999999999996</v>
      </c>
      <c r="J31" s="135">
        <f>SUM(J22:J30)</f>
        <v>3.2850000000000001</v>
      </c>
      <c r="K31" s="113">
        <f>SUM(K22:K30)</f>
        <v>0</v>
      </c>
      <c r="L31" s="113"/>
      <c r="M31" s="113">
        <f xml:space="preserve"> SUM(M22:M30)</f>
        <v>312.07499999999993</v>
      </c>
      <c r="N31" s="113">
        <f>SUM(N22:N30)</f>
        <v>78.52010565477056</v>
      </c>
      <c r="O31" s="113">
        <f>SUM(O22:O30)</f>
        <v>0.86067000000000005</v>
      </c>
      <c r="P31" s="114">
        <f>SUM(P22:P30)</f>
        <v>77.659435654770562</v>
      </c>
    </row>
    <row r="33" spans="6:6">
      <c r="F33" s="80"/>
    </row>
    <row r="34" spans="6:6">
      <c r="F34" s="80"/>
    </row>
    <row r="35" spans="6:6">
      <c r="F35" s="80"/>
    </row>
    <row r="36" spans="6:6">
      <c r="F36" s="81"/>
    </row>
    <row r="37" spans="6:6">
      <c r="F37" s="81"/>
    </row>
    <row r="38" spans="6:6">
      <c r="F38" s="80"/>
    </row>
    <row r="39" spans="6:6">
      <c r="F39" s="80"/>
    </row>
    <row r="40" spans="6:6">
      <c r="F40" s="80"/>
    </row>
    <row r="41" spans="6:6">
      <c r="F41" s="80"/>
    </row>
  </sheetData>
  <sheetProtection sheet="1" formatCells="0" formatColumns="0" formatRows="0" insertHyperlinks="0"/>
  <protectedRanges>
    <protectedRange sqref="E22:K30" name="Bereich2"/>
  </protectedRanges>
  <mergeCells count="11">
    <mergeCell ref="E22:E25"/>
    <mergeCell ref="F22:F25"/>
    <mergeCell ref="G22:G24"/>
    <mergeCell ref="F1:O1"/>
    <mergeCell ref="E20:E21"/>
    <mergeCell ref="F20:F21"/>
    <mergeCell ref="G20:G21"/>
    <mergeCell ref="H20:J20"/>
    <mergeCell ref="K20:K21"/>
    <mergeCell ref="M20:M21"/>
    <mergeCell ref="N20:P20"/>
  </mergeCells>
  <dataValidations count="2">
    <dataValidation type="list" allowBlank="1" showInputMessage="1" showErrorMessage="1" sqref="E22:F22 E26:F30" xr:uid="{00000000-0002-0000-0E00-000000000000}">
      <formula1>#REF!</formula1>
    </dataValidation>
    <dataValidation type="list" allowBlank="1" showInputMessage="1" showErrorMessage="1" sqref="H22:H30" xr:uid="{00000000-0002-0000-0E00-000001000000}">
      <formula1>$F$33:$F$34</formula1>
    </dataValidation>
  </dataValidations>
  <pageMargins left="0.7" right="0.7" top="0.78740157499999996" bottom="0.78740157499999996"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3" ma:contentTypeDescription="Crée un document." ma:contentTypeScope="" ma:versionID="d6b28537629ec8001cdfaee426c65c6c">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0b6b1b4d4aadd2f72d73e3c67d3f692e"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b7435c9-3aa2-4ddd-a3fd-7413ce4a853b">
      <UserInfo>
        <DisplayName/>
        <AccountId xsi:nil="true"/>
        <AccountType/>
      </UserInfo>
    </SharedWithUsers>
  </documentManagement>
</p:properties>
</file>

<file path=customXml/itemProps1.xml><?xml version="1.0" encoding="utf-8"?>
<ds:datastoreItem xmlns:ds="http://schemas.openxmlformats.org/officeDocument/2006/customXml" ds:itemID="{AA140BAA-F095-4903-9C77-CC377540D780}">
  <ds:schemaRefs>
    <ds:schemaRef ds:uri="http://schemas.microsoft.com/sharepoint/v3/contenttype/forms"/>
  </ds:schemaRefs>
</ds:datastoreItem>
</file>

<file path=customXml/itemProps2.xml><?xml version="1.0" encoding="utf-8"?>
<ds:datastoreItem xmlns:ds="http://schemas.openxmlformats.org/officeDocument/2006/customXml" ds:itemID="{1F0C229C-3243-4FC8-AC63-A0FC3FECA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56050-F8BB-4708-8731-B79CA0D501B7}">
  <ds:schemaRef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db7435c9-3aa2-4ddd-a3fd-7413ce4a853b"/>
    <ds:schemaRef ds:uri="http://schemas.microsoft.com/office/2006/metadata/properties"/>
    <ds:schemaRef ds:uri="c1a3df3e-33cb-4260-8132-609fc1ecef0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Intro</vt:lpstr>
      <vt:lpstr>A4</vt:lpstr>
      <vt:lpstr>Principes directeurs</vt:lpstr>
      <vt:lpstr>Ex. Indicateurs</vt:lpstr>
      <vt:lpstr>liste</vt:lpstr>
      <vt:lpstr>CII</vt:lpstr>
      <vt:lpstr>Général</vt:lpstr>
      <vt:lpstr>Eclairage mobilité douce</vt:lpstr>
      <vt:lpstr>Bornes vélos</vt:lpstr>
      <vt:lpstr>Bornes voitures</vt:lpstr>
      <vt:lpstr>FE</vt:lpstr>
      <vt:lpstr>Axes_précarité</vt:lpstr>
      <vt:lpstr>DEPENSE</vt:lpstr>
      <vt:lpstr>DOMAINE</vt:lpstr>
      <vt:lpstr>Instruments</vt:lpstr>
      <vt:lpstr>MOYEN</vt:lpstr>
      <vt:lpstr>OUI_NON</vt:lpstr>
      <vt:lpstr>Parties_prenantes</vt:lpstr>
      <vt:lpstr>Risques_climatiques</vt:lpstr>
      <vt:lpstr>SECTEUR</vt:lpstr>
      <vt:lpstr>Source_Fin</vt:lpstr>
      <vt:lpstr>Statut_avancement</vt:lpstr>
      <vt:lpstr>SUBSIDE</vt:lpstr>
      <vt:lpstr>VECTEURS</vt:lpstr>
      <vt:lpstr>Général!Zone_d_impression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PICCIRILLI Sara</dc:creator>
  <cp:keywords/>
  <dc:description/>
  <cp:lastModifiedBy>S. Piccirilli</cp:lastModifiedBy>
  <cp:revision/>
  <dcterms:created xsi:type="dcterms:W3CDTF">2022-10-07T13:08:43Z</dcterms:created>
  <dcterms:modified xsi:type="dcterms:W3CDTF">2023-01-13T14:51:40Z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2022-10-07T13:08:44Z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22dd48ef-f029-4b4b-9cc3-b519f0ae9f49</vt:lpwstr>
  </property>
  <property fmtid="{D5CDD505-2E9C-101B-9397-08002B2CF9AE}" pid="8" name="MSIP_Label_97a477d1-147d-4e34-b5e3-7b26d2f44870_ContentBits">
    <vt:lpwstr>0</vt:lpwstr>
  </property>
  <property fmtid="{D5CDD505-2E9C-101B-9397-08002B2CF9AE}" pid="9" name="ContentTypeId">
    <vt:lpwstr>0x010100559A65A2DD5DF44A80A654981849549B</vt:lpwstr>
  </property>
  <property fmtid="{D5CDD505-2E9C-101B-9397-08002B2CF9AE}" pid="10" name="Order">
    <vt:r8>2002900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