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9.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https://walloniegov.sharepoint.com/sites/POLLEC-EquipedeCoordination/Documents partages/- Suivis des appels/Suivi-SUBV_P-20-21-22/1_Créa_Form_GPL/P22/"/>
    </mc:Choice>
  </mc:AlternateContent>
  <xr:revisionPtr revIDLastSave="1621" documentId="8_{0C3CBFAD-47C7-4FB3-8CEB-303532E98DD8}" xr6:coauthVersionLast="47" xr6:coauthVersionMax="47" xr10:uidLastSave="{3217955F-5867-427A-855C-6A2210AF82A6}"/>
  <bookViews>
    <workbookView xWindow="-120" yWindow="-120" windowWidth="25440" windowHeight="15270" tabRatio="836" xr2:uid="{00000000-000D-0000-FFFF-FFFF00000000}"/>
  </bookViews>
  <sheets>
    <sheet name="Accueil" sheetId="28" r:id="rId1"/>
    <sheet name="Données patrimoniales" sheetId="679" r:id="rId2"/>
    <sheet name="Inventaire Référence" sheetId="99" r:id="rId3"/>
    <sheet name="Inventaire Contrôle" sheetId="719" r:id="rId4"/>
    <sheet name="Potentiel EnR" sheetId="41" r:id="rId5"/>
    <sheet name="Objectifs" sheetId="39" r:id="rId6"/>
    <sheet name="Actions " sheetId="721" r:id="rId7"/>
    <sheet name="POLLEC 22" sheetId="723" r:id="rId8"/>
    <sheet name="Action POLLEC 1" sheetId="724" r:id="rId9"/>
    <sheet name="Hypothèses &amp; Méthodo" sheetId="632" state="hidden" r:id="rId10"/>
    <sheet name="Hypothèses" sheetId="11" state="hidden" r:id="rId11"/>
    <sheet name="Action POLLEC 2" sheetId="725" r:id="rId12"/>
    <sheet name="Action POLLEC 3" sheetId="726" r:id="rId13"/>
    <sheet name="Action POLLEC 4" sheetId="727" r:id="rId14"/>
    <sheet name="Action POLLEC 5" sheetId="728" r:id="rId15"/>
    <sheet name="Action POLLEC 6" sheetId="729" r:id="rId16"/>
    <sheet name="ldv" sheetId="83" state="hidden" r:id="rId17"/>
  </sheets>
  <definedNames>
    <definedName name="_xlnm._FilterDatabase" localSheetId="6" hidden="1">'Actions '!$F$1:$CT$69</definedName>
    <definedName name="_xlnm._FilterDatabase" localSheetId="5" hidden="1">Objectifs!#REF!</definedName>
    <definedName name="ACTIONS">T_ACTIONS[]</definedName>
    <definedName name="Adaptation">T_ASECTEUR_ADAPT[SECTEURS_ADAPTATION]</definedName>
    <definedName name="Administration_communale">t_Administration_communale[Administration_communale]</definedName>
    <definedName name="Atténuation">T_SECTEURS_ATT[SECTEURS _ATTENUATION]</definedName>
    <definedName name="ATTENUATION_ADAPT">T_ATTENUATION_ADAPT[ATTENUATION_ADAPT]</definedName>
    <definedName name="Autres_non_énergétiques">Tableau31[Autres_non_énergétiques]</definedName>
    <definedName name="AXES_PRECARITE">T_PRECARITE[Axes (précarité énergétique)]</definedName>
    <definedName name="BATIMENTS">T_BATIMENTS[Logement]</definedName>
    <definedName name="Bâtiments">ldv!$X$1:$X$10</definedName>
    <definedName name="BR_ACTIVITE">T_BR_ACTIV[Branche d''activité ]</definedName>
    <definedName name="BRANCHE_ACTIVITE">T_BR_ACTIV[Branche d''activité ]</definedName>
    <definedName name="Communes">T_COM[COMMUNES]</definedName>
    <definedName name="Domaine">ldv!$O$2:$O$118</definedName>
    <definedName name="Domaines_Admin_communale">t_Administration_communale[Administration_communale]</definedName>
    <definedName name="Eclairage_public">Tableau23[Eclairage_public ]</definedName>
    <definedName name="Filières">T_SER[Filières]</definedName>
    <definedName name="IND_QUALI">T_INDIC_QUALI[Indicateur qualitatif]</definedName>
    <definedName name="INDIC_QUALI">T_INDIC_QUALI[Indicateur qualitatif]</definedName>
    <definedName name="Industrie">Tableau25[Industrie]</definedName>
    <definedName name="Logement">T_BATIMENTS[Logement]</definedName>
    <definedName name="MOYENS">T_MOYENS[Moyens]</definedName>
    <definedName name="N_ACTION">T_ACTIONS[N_Action]</definedName>
    <definedName name="OUI_NON">T_OUI_NON[Choix]</definedName>
    <definedName name="Parties_prenantes">T_PP[Parties prenantes impliquées]</definedName>
    <definedName name="Pourcent">ldv!$H$2:$H$102</definedName>
    <definedName name="Production_chaleur_froid">Tableau29[Production_chaleur/froid]</definedName>
    <definedName name="Production_électricité">Tableau27[Production_électricité]</definedName>
    <definedName name="Risques">T_RSIQUES[Risques climatiques]</definedName>
    <definedName name="Sélection">T_SELECTION[Sélection]</definedName>
    <definedName name="Source_de_financement">T_SOURCES_FIN[Source de financement]</definedName>
    <definedName name="STATUT_ACTION">T_STATUT_ACTION[STATUT_ACTION]</definedName>
    <definedName name="Tertiaire">T_BATIMENTS[Tertiaire]</definedName>
    <definedName name="Transport">Tableau26[Transport]</definedName>
    <definedName name="Type_bilan">ldv!$E$1:$E$3</definedName>
    <definedName name="Type_de_dépense">ldv!$AI$2:$AI$3</definedName>
    <definedName name="Type_objectif">ldv!$G$1:$G$3</definedName>
    <definedName name="TYPE_SUBSIDE">T_TYPE_SUBSIDE[TYPE_SUBSIDE]</definedName>
    <definedName name="v">Hypothèses!$D$6:$D$13</definedName>
    <definedName name="vecteurs">Hypothèses!$D$6:$D$12</definedName>
    <definedName name="Véhicules_communaux">Tableau26[Transport]</definedName>
    <definedName name="_xlnm.Print_Area" localSheetId="8">'Action POLLEC 1'!$A$1:$I$96</definedName>
    <definedName name="_xlnm.Print_Area" localSheetId="11">'Action POLLEC 2'!$A$1:$I$96</definedName>
    <definedName name="_xlnm.Print_Area" localSheetId="12">'Action POLLEC 3'!$A$1:$I$96</definedName>
    <definedName name="_xlnm.Print_Area" localSheetId="13">'Action POLLEC 4'!$A$1:$I$96</definedName>
    <definedName name="_xlnm.Print_Area" localSheetId="14">'Action POLLEC 5'!$A$1:$I$96</definedName>
    <definedName name="_xlnm.Print_Area" localSheetId="15">'Action POLLEC 6'!$A$1:$I$96</definedName>
    <definedName name="_xlnm.Print_Area" localSheetId="6">T_ACTIONS[[#All],[N_Action]:[Gain financier annuel]]</definedName>
    <definedName name="_xlnm.Print_Area" localSheetId="1">'Données patrimoniales'!$A$1:$AV$359</definedName>
    <definedName name="_xlnm.Print_Area" localSheetId="3">'Inventaire Contrôle'!$A$1:$V$105</definedName>
    <definedName name="_xlnm.Print_Area" localSheetId="5">Objectifs!$A$1:$I$54</definedName>
    <definedName name="_xlnm.Print_Area" localSheetId="4">'Potentiel EnR'!$A$1:$I$13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3" i="729" l="1"/>
  <c r="K93" i="729"/>
  <c r="L92" i="729"/>
  <c r="K92" i="729"/>
  <c r="L91" i="729"/>
  <c r="K91" i="729"/>
  <c r="L90" i="729"/>
  <c r="K90" i="729"/>
  <c r="L89" i="729"/>
  <c r="K89" i="729"/>
  <c r="L88" i="729"/>
  <c r="K88" i="729"/>
  <c r="L87" i="729"/>
  <c r="K87" i="729"/>
  <c r="L86" i="729"/>
  <c r="K86" i="729"/>
  <c r="L85" i="729"/>
  <c r="K85" i="729"/>
  <c r="L84" i="729"/>
  <c r="K84" i="729"/>
  <c r="M79" i="729"/>
  <c r="L79" i="729"/>
  <c r="K79" i="729"/>
  <c r="M78" i="729"/>
  <c r="L78" i="729"/>
  <c r="K78" i="729"/>
  <c r="M77" i="729"/>
  <c r="L77" i="729"/>
  <c r="K77" i="729"/>
  <c r="M76" i="729"/>
  <c r="L76" i="729"/>
  <c r="K76" i="729"/>
  <c r="M75" i="729"/>
  <c r="L75" i="729"/>
  <c r="K75" i="729"/>
  <c r="M74" i="729"/>
  <c r="L74" i="729"/>
  <c r="K74" i="729"/>
  <c r="M73" i="729"/>
  <c r="L73" i="729"/>
  <c r="K73" i="729"/>
  <c r="M72" i="729"/>
  <c r="L72" i="729"/>
  <c r="K72" i="729"/>
  <c r="M71" i="729"/>
  <c r="L71" i="729"/>
  <c r="K71" i="729"/>
  <c r="M70" i="729"/>
  <c r="L70" i="729"/>
  <c r="K70" i="729"/>
  <c r="E61" i="729"/>
  <c r="F44" i="729"/>
  <c r="B43" i="729"/>
  <c r="B41" i="729"/>
  <c r="B40" i="729"/>
  <c r="B38" i="729"/>
  <c r="B36" i="729"/>
  <c r="B35" i="729"/>
  <c r="B25" i="729"/>
  <c r="F24" i="729"/>
  <c r="E24" i="729"/>
  <c r="D24" i="729"/>
  <c r="C24" i="729"/>
  <c r="B24" i="729"/>
  <c r="B13" i="729"/>
  <c r="D10" i="729"/>
  <c r="B10" i="729"/>
  <c r="F8" i="729"/>
  <c r="E8" i="729"/>
  <c r="A7" i="729"/>
  <c r="F4" i="729"/>
  <c r="F3" i="729"/>
  <c r="F2" i="729"/>
  <c r="L93" i="728"/>
  <c r="K93" i="728"/>
  <c r="L92" i="728"/>
  <c r="K92" i="728"/>
  <c r="L91" i="728"/>
  <c r="K91" i="728"/>
  <c r="L90" i="728"/>
  <c r="K90" i="728"/>
  <c r="L89" i="728"/>
  <c r="K89" i="728"/>
  <c r="L88" i="728"/>
  <c r="K88" i="728"/>
  <c r="L87" i="728"/>
  <c r="K87" i="728"/>
  <c r="L86" i="728"/>
  <c r="K86" i="728"/>
  <c r="L85" i="728"/>
  <c r="K85" i="728"/>
  <c r="L84" i="728"/>
  <c r="K84" i="728"/>
  <c r="M79" i="728"/>
  <c r="L79" i="728"/>
  <c r="K79" i="728"/>
  <c r="M78" i="728"/>
  <c r="L78" i="728"/>
  <c r="K78" i="728"/>
  <c r="M77" i="728"/>
  <c r="L77" i="728"/>
  <c r="K77" i="728"/>
  <c r="M76" i="728"/>
  <c r="L76" i="728"/>
  <c r="K76" i="728"/>
  <c r="M75" i="728"/>
  <c r="L75" i="728"/>
  <c r="K75" i="728"/>
  <c r="M74" i="728"/>
  <c r="L74" i="728"/>
  <c r="K74" i="728"/>
  <c r="M73" i="728"/>
  <c r="L73" i="728"/>
  <c r="K73" i="728"/>
  <c r="M72" i="728"/>
  <c r="L72" i="728"/>
  <c r="K72" i="728"/>
  <c r="M71" i="728"/>
  <c r="L71" i="728"/>
  <c r="K71" i="728"/>
  <c r="M70" i="728"/>
  <c r="L70" i="728"/>
  <c r="K70" i="728"/>
  <c r="E61" i="728"/>
  <c r="F44" i="728"/>
  <c r="B43" i="728"/>
  <c r="B41" i="728"/>
  <c r="B40" i="728"/>
  <c r="B38" i="728"/>
  <c r="B36" i="728"/>
  <c r="B35" i="728"/>
  <c r="B25" i="728"/>
  <c r="F24" i="728"/>
  <c r="E24" i="728"/>
  <c r="D24" i="728"/>
  <c r="C24" i="728"/>
  <c r="B24" i="728"/>
  <c r="B13" i="728"/>
  <c r="D10" i="728"/>
  <c r="B10" i="728"/>
  <c r="F8" i="728"/>
  <c r="E8" i="728"/>
  <c r="A7" i="728"/>
  <c r="F4" i="728"/>
  <c r="F3" i="728"/>
  <c r="F2" i="728"/>
  <c r="L93" i="727"/>
  <c r="K93" i="727"/>
  <c r="L92" i="727"/>
  <c r="K92" i="727"/>
  <c r="L91" i="727"/>
  <c r="K91" i="727"/>
  <c r="L90" i="727"/>
  <c r="K90" i="727"/>
  <c r="L89" i="727"/>
  <c r="K89" i="727"/>
  <c r="L88" i="727"/>
  <c r="K88" i="727"/>
  <c r="L87" i="727"/>
  <c r="K87" i="727"/>
  <c r="L86" i="727"/>
  <c r="K86" i="727"/>
  <c r="L85" i="727"/>
  <c r="K85" i="727"/>
  <c r="L84" i="727"/>
  <c r="K84" i="727"/>
  <c r="M79" i="727"/>
  <c r="L79" i="727"/>
  <c r="K79" i="727"/>
  <c r="M78" i="727"/>
  <c r="L78" i="727"/>
  <c r="K78" i="727"/>
  <c r="M77" i="727"/>
  <c r="L77" i="727"/>
  <c r="K77" i="727"/>
  <c r="M76" i="727"/>
  <c r="L76" i="727"/>
  <c r="K76" i="727"/>
  <c r="M75" i="727"/>
  <c r="L75" i="727"/>
  <c r="K75" i="727"/>
  <c r="M74" i="727"/>
  <c r="L74" i="727"/>
  <c r="K74" i="727"/>
  <c r="M73" i="727"/>
  <c r="L73" i="727"/>
  <c r="K73" i="727"/>
  <c r="M72" i="727"/>
  <c r="L72" i="727"/>
  <c r="K72" i="727"/>
  <c r="M71" i="727"/>
  <c r="L71" i="727"/>
  <c r="K71" i="727"/>
  <c r="M70" i="727"/>
  <c r="L70" i="727"/>
  <c r="K70" i="727"/>
  <c r="E61" i="727"/>
  <c r="F44" i="727"/>
  <c r="B43" i="727"/>
  <c r="B41" i="727"/>
  <c r="B40" i="727"/>
  <c r="B38" i="727"/>
  <c r="B36" i="727"/>
  <c r="B35" i="727"/>
  <c r="B25" i="727"/>
  <c r="F24" i="727"/>
  <c r="E24" i="727"/>
  <c r="D24" i="727"/>
  <c r="C24" i="727"/>
  <c r="B24" i="727"/>
  <c r="B13" i="727"/>
  <c r="D10" i="727"/>
  <c r="B10" i="727"/>
  <c r="F8" i="727"/>
  <c r="E8" i="727"/>
  <c r="A7" i="727"/>
  <c r="F4" i="727"/>
  <c r="F3" i="727"/>
  <c r="F2" i="727"/>
  <c r="L93" i="726"/>
  <c r="K93" i="726"/>
  <c r="L92" i="726"/>
  <c r="K92" i="726"/>
  <c r="L91" i="726"/>
  <c r="K91" i="726"/>
  <c r="L90" i="726"/>
  <c r="K90" i="726"/>
  <c r="L89" i="726"/>
  <c r="K89" i="726"/>
  <c r="L88" i="726"/>
  <c r="K88" i="726"/>
  <c r="L87" i="726"/>
  <c r="K87" i="726"/>
  <c r="L86" i="726"/>
  <c r="K86" i="726"/>
  <c r="L85" i="726"/>
  <c r="K85" i="726"/>
  <c r="L84" i="726"/>
  <c r="K84" i="726"/>
  <c r="M79" i="726"/>
  <c r="L79" i="726"/>
  <c r="K79" i="726"/>
  <c r="M78" i="726"/>
  <c r="L78" i="726"/>
  <c r="K78" i="726"/>
  <c r="M77" i="726"/>
  <c r="L77" i="726"/>
  <c r="K77" i="726"/>
  <c r="M76" i="726"/>
  <c r="L76" i="726"/>
  <c r="K76" i="726"/>
  <c r="M75" i="726"/>
  <c r="L75" i="726"/>
  <c r="K75" i="726"/>
  <c r="M74" i="726"/>
  <c r="L74" i="726"/>
  <c r="K74" i="726"/>
  <c r="M73" i="726"/>
  <c r="L73" i="726"/>
  <c r="K73" i="726"/>
  <c r="M72" i="726"/>
  <c r="L72" i="726"/>
  <c r="K72" i="726"/>
  <c r="M71" i="726"/>
  <c r="L71" i="726"/>
  <c r="K71" i="726"/>
  <c r="M70" i="726"/>
  <c r="L70" i="726"/>
  <c r="K70" i="726"/>
  <c r="E61" i="726"/>
  <c r="F44" i="726"/>
  <c r="B43" i="726"/>
  <c r="B41" i="726"/>
  <c r="B40" i="726"/>
  <c r="B38" i="726"/>
  <c r="B36" i="726"/>
  <c r="B35" i="726"/>
  <c r="B25" i="726"/>
  <c r="F24" i="726"/>
  <c r="E24" i="726"/>
  <c r="D24" i="726"/>
  <c r="C24" i="726"/>
  <c r="B24" i="726"/>
  <c r="B13" i="726"/>
  <c r="D10" i="726"/>
  <c r="B10" i="726"/>
  <c r="F8" i="726"/>
  <c r="E8" i="726"/>
  <c r="A7" i="726"/>
  <c r="F4" i="726"/>
  <c r="F3" i="726"/>
  <c r="F2" i="726"/>
  <c r="L93" i="725"/>
  <c r="K93" i="725"/>
  <c r="L92" i="725"/>
  <c r="K92" i="725"/>
  <c r="L91" i="725"/>
  <c r="K91" i="725"/>
  <c r="L90" i="725"/>
  <c r="K90" i="725"/>
  <c r="L89" i="725"/>
  <c r="K89" i="725"/>
  <c r="L88" i="725"/>
  <c r="K88" i="725"/>
  <c r="L87" i="725"/>
  <c r="K87" i="725"/>
  <c r="L86" i="725"/>
  <c r="K86" i="725"/>
  <c r="L85" i="725"/>
  <c r="K85" i="725"/>
  <c r="L84" i="725"/>
  <c r="K84" i="725"/>
  <c r="M79" i="725"/>
  <c r="L79" i="725"/>
  <c r="K79" i="725"/>
  <c r="M78" i="725"/>
  <c r="L78" i="725"/>
  <c r="K78" i="725"/>
  <c r="M77" i="725"/>
  <c r="L77" i="725"/>
  <c r="K77" i="725"/>
  <c r="M76" i="725"/>
  <c r="L76" i="725"/>
  <c r="K76" i="725"/>
  <c r="M75" i="725"/>
  <c r="L75" i="725"/>
  <c r="K75" i="725"/>
  <c r="M74" i="725"/>
  <c r="L74" i="725"/>
  <c r="K74" i="725"/>
  <c r="M73" i="725"/>
  <c r="L73" i="725"/>
  <c r="K73" i="725"/>
  <c r="M72" i="725"/>
  <c r="L72" i="725"/>
  <c r="K72" i="725"/>
  <c r="M71" i="725"/>
  <c r="L71" i="725"/>
  <c r="K71" i="725"/>
  <c r="M70" i="725"/>
  <c r="L70" i="725"/>
  <c r="K70" i="725"/>
  <c r="E61" i="725"/>
  <c r="F44" i="725"/>
  <c r="B43" i="725"/>
  <c r="B41" i="725"/>
  <c r="B40" i="725"/>
  <c r="B38" i="725"/>
  <c r="B36" i="725"/>
  <c r="B35" i="725"/>
  <c r="B25" i="725"/>
  <c r="F24" i="725"/>
  <c r="E24" i="725"/>
  <c r="D24" i="725"/>
  <c r="C24" i="725"/>
  <c r="B24" i="725"/>
  <c r="B13" i="725"/>
  <c r="D10" i="725"/>
  <c r="B10" i="725"/>
  <c r="F8" i="725"/>
  <c r="E8" i="725"/>
  <c r="A7" i="725"/>
  <c r="F4" i="725"/>
  <c r="F3" i="725"/>
  <c r="F2" i="725"/>
  <c r="B38" i="724" l="1"/>
  <c r="A7" i="724"/>
  <c r="H4" i="41" l="1"/>
  <c r="AJ46" i="721" l="1"/>
  <c r="AK46" i="721"/>
  <c r="AR46" i="721"/>
  <c r="AW46" i="721"/>
  <c r="AJ47" i="721"/>
  <c r="AK47" i="721"/>
  <c r="AR47" i="721"/>
  <c r="AW47" i="721"/>
  <c r="AJ48" i="721"/>
  <c r="AK48" i="721"/>
  <c r="AR48" i="721"/>
  <c r="AW48" i="721"/>
  <c r="AJ49" i="721"/>
  <c r="AK49" i="721"/>
  <c r="AR49" i="721"/>
  <c r="AW49" i="721"/>
  <c r="AJ50" i="721"/>
  <c r="AK50" i="721"/>
  <c r="AR50" i="721"/>
  <c r="AW50" i="721"/>
  <c r="AJ51" i="721"/>
  <c r="AK51" i="721"/>
  <c r="AR51" i="721"/>
  <c r="AW51" i="721"/>
  <c r="AJ52" i="721"/>
  <c r="AK52" i="721"/>
  <c r="AR52" i="721"/>
  <c r="AW52" i="721"/>
  <c r="AJ53" i="721"/>
  <c r="AK53" i="721"/>
  <c r="AR53" i="721"/>
  <c r="AW53" i="721"/>
  <c r="AJ54" i="721"/>
  <c r="AK54" i="721"/>
  <c r="AR54" i="721"/>
  <c r="AW54" i="721"/>
  <c r="AJ55" i="721"/>
  <c r="AK55" i="721"/>
  <c r="AR55" i="721"/>
  <c r="AW55" i="721"/>
  <c r="AJ56" i="721"/>
  <c r="AK56" i="721"/>
  <c r="AR56" i="721"/>
  <c r="AW56" i="721"/>
  <c r="AJ57" i="721"/>
  <c r="AK57" i="721"/>
  <c r="AR57" i="721"/>
  <c r="AW57" i="721"/>
  <c r="AJ58" i="721"/>
  <c r="AK58" i="721"/>
  <c r="AR58" i="721"/>
  <c r="AW58" i="721"/>
  <c r="AJ59" i="721"/>
  <c r="AK59" i="721"/>
  <c r="AR59" i="721"/>
  <c r="AW59" i="721"/>
  <c r="AJ60" i="721"/>
  <c r="AK60" i="721"/>
  <c r="AR60" i="721"/>
  <c r="AW60" i="721"/>
  <c r="AJ61" i="721"/>
  <c r="AK61" i="721"/>
  <c r="AR61" i="721"/>
  <c r="AW61" i="721"/>
  <c r="AJ62" i="721"/>
  <c r="AK62" i="721"/>
  <c r="AR62" i="721"/>
  <c r="AW62" i="721"/>
  <c r="AJ63" i="721"/>
  <c r="AK63" i="721"/>
  <c r="AR63" i="721"/>
  <c r="AW63" i="721"/>
  <c r="AJ64" i="721"/>
  <c r="AK64" i="721"/>
  <c r="AR64" i="721"/>
  <c r="AW64" i="721"/>
  <c r="AJ65" i="721"/>
  <c r="AK65" i="721"/>
  <c r="AR65" i="721"/>
  <c r="AW65" i="721"/>
  <c r="AJ66" i="721"/>
  <c r="AK66" i="721"/>
  <c r="AR66" i="721"/>
  <c r="AW66" i="721"/>
  <c r="AJ67" i="721"/>
  <c r="AK67" i="721"/>
  <c r="AR67" i="721"/>
  <c r="AW67" i="721"/>
  <c r="AJ68" i="721"/>
  <c r="AK68" i="721"/>
  <c r="AR68" i="721"/>
  <c r="AW68" i="721"/>
  <c r="AJ69" i="721"/>
  <c r="AK69" i="721"/>
  <c r="AR69" i="721"/>
  <c r="AW69" i="721"/>
  <c r="AI46" i="721"/>
  <c r="AI47" i="721"/>
  <c r="AI48" i="721"/>
  <c r="AI49" i="721"/>
  <c r="AI50" i="721"/>
  <c r="AI51" i="721"/>
  <c r="AI52" i="721"/>
  <c r="AI53" i="721"/>
  <c r="AI54" i="721"/>
  <c r="AI55" i="721"/>
  <c r="AI56" i="721"/>
  <c r="AI57" i="721"/>
  <c r="AI58" i="721"/>
  <c r="AI59" i="721"/>
  <c r="AI60" i="721"/>
  <c r="AI61" i="721"/>
  <c r="AI62" i="721"/>
  <c r="AI63" i="721"/>
  <c r="AI64" i="721"/>
  <c r="AI65" i="721"/>
  <c r="AI66" i="721"/>
  <c r="AI67" i="721"/>
  <c r="AI68" i="721"/>
  <c r="AI69" i="721"/>
  <c r="AH46" i="721"/>
  <c r="AH47" i="721"/>
  <c r="AH48" i="721"/>
  <c r="AH49" i="721"/>
  <c r="AH50" i="721"/>
  <c r="AH51" i="721"/>
  <c r="AH52" i="721"/>
  <c r="AH53" i="721"/>
  <c r="AH54" i="721"/>
  <c r="AH55" i="721"/>
  <c r="AH56" i="721"/>
  <c r="AH57" i="721"/>
  <c r="AH58" i="721"/>
  <c r="AH59" i="721"/>
  <c r="AH60" i="721"/>
  <c r="AH61" i="721"/>
  <c r="AH62" i="721"/>
  <c r="AH63" i="721"/>
  <c r="AH64" i="721"/>
  <c r="AH65" i="721"/>
  <c r="AH66" i="721"/>
  <c r="AH67" i="721"/>
  <c r="AH68" i="721"/>
  <c r="AH69" i="721"/>
  <c r="A46" i="721"/>
  <c r="A47" i="721"/>
  <c r="A48" i="721"/>
  <c r="A49" i="721"/>
  <c r="A50" i="721"/>
  <c r="A51" i="721"/>
  <c r="A52" i="721"/>
  <c r="A53" i="721"/>
  <c r="A54" i="721"/>
  <c r="A55" i="721"/>
  <c r="A56" i="721"/>
  <c r="A57" i="721"/>
  <c r="A58" i="721"/>
  <c r="A59" i="721"/>
  <c r="A60" i="721"/>
  <c r="A61" i="721"/>
  <c r="A62" i="721"/>
  <c r="A63" i="721"/>
  <c r="A64" i="721"/>
  <c r="A65" i="721"/>
  <c r="A66" i="721"/>
  <c r="A67" i="721"/>
  <c r="A68" i="721"/>
  <c r="A69" i="721"/>
  <c r="AL47" i="721"/>
  <c r="AM57" i="721"/>
  <c r="AM52" i="721"/>
  <c r="AV62" i="721"/>
  <c r="AO50" i="721"/>
  <c r="AO68" i="721"/>
  <c r="AS69" i="721"/>
  <c r="AP49" i="721"/>
  <c r="AM60" i="721"/>
  <c r="AL48" i="721"/>
  <c r="AV59" i="721"/>
  <c r="AS65" i="721"/>
  <c r="AP68" i="721"/>
  <c r="AV49" i="721"/>
  <c r="AT69" i="721"/>
  <c r="AS59" i="721"/>
  <c r="AV60" i="721"/>
  <c r="AT56" i="721"/>
  <c r="AM65" i="721"/>
  <c r="AQ60" i="721"/>
  <c r="AP51" i="721"/>
  <c r="AT53" i="721"/>
  <c r="AV53" i="721"/>
  <c r="AM55" i="721"/>
  <c r="AM59" i="721"/>
  <c r="AQ57" i="721"/>
  <c r="AQ53" i="721"/>
  <c r="AP55" i="721"/>
  <c r="AM68" i="721"/>
  <c r="AP59" i="721"/>
  <c r="AT61" i="721"/>
  <c r="AT66" i="721"/>
  <c r="AL66" i="721"/>
  <c r="AO61" i="721"/>
  <c r="AL68" i="721"/>
  <c r="AV51" i="721"/>
  <c r="AM46" i="721"/>
  <c r="AP56" i="721"/>
  <c r="AO47" i="721"/>
  <c r="AS47" i="721"/>
  <c r="AS68" i="721"/>
  <c r="AV68" i="721"/>
  <c r="AS54" i="721"/>
  <c r="AL51" i="721"/>
  <c r="AT58" i="721"/>
  <c r="AO59" i="721"/>
  <c r="AQ66" i="721"/>
  <c r="AT62" i="721"/>
  <c r="AM62" i="721"/>
  <c r="AM50" i="721"/>
  <c r="AP63" i="721"/>
  <c r="AM49" i="721"/>
  <c r="AP64" i="721"/>
  <c r="AO49" i="721"/>
  <c r="AO56" i="721"/>
  <c r="AL59" i="721"/>
  <c r="AP57" i="721"/>
  <c r="AV69" i="721"/>
  <c r="AS62" i="721"/>
  <c r="AS66" i="721"/>
  <c r="AS50" i="721"/>
  <c r="AP60" i="721"/>
  <c r="AV47" i="721"/>
  <c r="AO54" i="721"/>
  <c r="AO52" i="721"/>
  <c r="AT50" i="721"/>
  <c r="AS61" i="721"/>
  <c r="AT64" i="721"/>
  <c r="AO63" i="721"/>
  <c r="AQ59" i="721"/>
  <c r="AV52" i="721"/>
  <c r="AS53" i="721"/>
  <c r="AV63" i="721"/>
  <c r="AO62" i="721"/>
  <c r="AP52" i="721"/>
  <c r="AV65" i="721"/>
  <c r="AT52" i="721"/>
  <c r="AL53" i="721"/>
  <c r="AM58" i="721"/>
  <c r="AO65" i="721"/>
  <c r="AL52" i="721"/>
  <c r="AQ65" i="721"/>
  <c r="AP47" i="721"/>
  <c r="AO66" i="721"/>
  <c r="AO46" i="721"/>
  <c r="AL54" i="721"/>
  <c r="AP69" i="721"/>
  <c r="AS55" i="721"/>
  <c r="AL56" i="721"/>
  <c r="AT63" i="721"/>
  <c r="AT47" i="721"/>
  <c r="AS56" i="721"/>
  <c r="AO58" i="721"/>
  <c r="AV67" i="721"/>
  <c r="AQ47" i="721"/>
  <c r="AT49" i="721"/>
  <c r="AS52" i="721"/>
  <c r="AV50" i="721"/>
  <c r="AT55" i="721"/>
  <c r="AL62" i="721"/>
  <c r="AP50" i="721"/>
  <c r="AO51" i="721"/>
  <c r="AV55" i="721"/>
  <c r="AM64" i="721"/>
  <c r="AV48" i="721"/>
  <c r="AP53" i="721"/>
  <c r="AQ62" i="721"/>
  <c r="AP67" i="721"/>
  <c r="AS58" i="721"/>
  <c r="AM48" i="721"/>
  <c r="AO55" i="721"/>
  <c r="AM53" i="721"/>
  <c r="AM54" i="721"/>
  <c r="AQ48" i="721"/>
  <c r="AO53" i="721"/>
  <c r="AM47" i="721"/>
  <c r="AT67" i="721"/>
  <c r="AS63" i="721"/>
  <c r="AQ54" i="721"/>
  <c r="AP65" i="721"/>
  <c r="AT54" i="721"/>
  <c r="AM63" i="721"/>
  <c r="AL67" i="721"/>
  <c r="AL58" i="721"/>
  <c r="AS46" i="721"/>
  <c r="AM56" i="721"/>
  <c r="AL61" i="721"/>
  <c r="AQ69" i="721"/>
  <c r="AP61" i="721"/>
  <c r="AV58" i="721"/>
  <c r="AL63" i="721"/>
  <c r="AM51" i="721"/>
  <c r="AP54" i="721"/>
  <c r="AQ50" i="721"/>
  <c r="AS67" i="721"/>
  <c r="AQ63" i="721"/>
  <c r="AQ49" i="721"/>
  <c r="AS49" i="721"/>
  <c r="AL69" i="721"/>
  <c r="AQ68" i="721"/>
  <c r="AT51" i="721"/>
  <c r="AL60" i="721"/>
  <c r="AS64" i="721"/>
  <c r="AP58" i="721"/>
  <c r="AQ46" i="721"/>
  <c r="AQ55" i="721"/>
  <c r="AM66" i="721"/>
  <c r="AL57" i="721"/>
  <c r="AT68" i="721"/>
  <c r="AS57" i="721"/>
  <c r="AV57" i="721"/>
  <c r="AV46" i="721"/>
  <c r="AL64" i="721"/>
  <c r="AQ67" i="721"/>
  <c r="AT48" i="721"/>
  <c r="AL55" i="721"/>
  <c r="AO67" i="721"/>
  <c r="AV54" i="721"/>
  <c r="AO48" i="721"/>
  <c r="AT57" i="721"/>
  <c r="AT60" i="721"/>
  <c r="AQ64" i="721"/>
  <c r="AQ61" i="721"/>
  <c r="AQ56" i="721"/>
  <c r="AO64" i="721"/>
  <c r="AP66" i="721"/>
  <c r="AO57" i="721"/>
  <c r="AT65" i="721"/>
  <c r="AP48" i="721"/>
  <c r="AT46" i="721"/>
  <c r="AV64" i="721"/>
  <c r="AM67" i="721"/>
  <c r="AM69" i="721"/>
  <c r="AQ58" i="721"/>
  <c r="AO69" i="721"/>
  <c r="AP46" i="721"/>
  <c r="AL50" i="721"/>
  <c r="AO60" i="721"/>
  <c r="AQ52" i="721"/>
  <c r="AV61" i="721"/>
  <c r="AP62" i="721"/>
  <c r="AS48" i="721"/>
  <c r="AV56" i="721"/>
  <c r="AS60" i="721"/>
  <c r="AQ51" i="721"/>
  <c r="AT59" i="721"/>
  <c r="AL46" i="721"/>
  <c r="AV66" i="721"/>
  <c r="AL49" i="721"/>
  <c r="AM61" i="721"/>
  <c r="AS51" i="721"/>
  <c r="AL65" i="721"/>
  <c r="AN60" i="721" l="1"/>
  <c r="AU68" i="721"/>
  <c r="AU64" i="721"/>
  <c r="AU60" i="721"/>
  <c r="AU56" i="721"/>
  <c r="AU52" i="721"/>
  <c r="AU48" i="721"/>
  <c r="AN69" i="721"/>
  <c r="AN65" i="721"/>
  <c r="AN61" i="721"/>
  <c r="AN57" i="721"/>
  <c r="AN53" i="721"/>
  <c r="AN49" i="721"/>
  <c r="AN64" i="721"/>
  <c r="AU69" i="721"/>
  <c r="AU65" i="721"/>
  <c r="AU61" i="721"/>
  <c r="AU57" i="721"/>
  <c r="AU53" i="721"/>
  <c r="AU49" i="721"/>
  <c r="AN56" i="721"/>
  <c r="AN52" i="721"/>
  <c r="AN48" i="721"/>
  <c r="AN66" i="721"/>
  <c r="AN62" i="721"/>
  <c r="AN58" i="721"/>
  <c r="AN54" i="721"/>
  <c r="AN50" i="721"/>
  <c r="AN46" i="721"/>
  <c r="AU62" i="721"/>
  <c r="AU58" i="721"/>
  <c r="AU54" i="721"/>
  <c r="AU50" i="721"/>
  <c r="AU46" i="721"/>
  <c r="AN68" i="721"/>
  <c r="AN63" i="721"/>
  <c r="AN59" i="721"/>
  <c r="AN55" i="721"/>
  <c r="AN51" i="721"/>
  <c r="AN47" i="721"/>
  <c r="AU66" i="721"/>
  <c r="AN67" i="721"/>
  <c r="AU67" i="721"/>
  <c r="AU63" i="721"/>
  <c r="AU59" i="721"/>
  <c r="AU55" i="721"/>
  <c r="AU51" i="721"/>
  <c r="AU47" i="721"/>
  <c r="L93" i="724"/>
  <c r="K93" i="724"/>
  <c r="L92" i="724"/>
  <c r="K92" i="724"/>
  <c r="L91" i="724"/>
  <c r="K91" i="724"/>
  <c r="L90" i="724"/>
  <c r="K90" i="724"/>
  <c r="L89" i="724"/>
  <c r="K89" i="724"/>
  <c r="L88" i="724"/>
  <c r="K88" i="724"/>
  <c r="L87" i="724"/>
  <c r="K87" i="724"/>
  <c r="L86" i="724"/>
  <c r="K86" i="724"/>
  <c r="L85" i="724"/>
  <c r="K85" i="724"/>
  <c r="L84" i="724"/>
  <c r="K84" i="724"/>
  <c r="M79" i="724"/>
  <c r="M78" i="724"/>
  <c r="M77" i="724"/>
  <c r="M76" i="724"/>
  <c r="M75" i="724"/>
  <c r="M74" i="724"/>
  <c r="M73" i="724"/>
  <c r="M72" i="724"/>
  <c r="M71" i="724"/>
  <c r="M70" i="724"/>
  <c r="E61" i="724"/>
  <c r="AK45" i="721" l="1"/>
  <c r="A45" i="721"/>
  <c r="AK44" i="721"/>
  <c r="A44" i="721"/>
  <c r="AK43" i="721"/>
  <c r="A43" i="721"/>
  <c r="AK42" i="721"/>
  <c r="A42" i="721"/>
  <c r="AK41" i="721"/>
  <c r="A41" i="721"/>
  <c r="AK40" i="721"/>
  <c r="A40" i="721"/>
  <c r="AK39" i="721"/>
  <c r="A39" i="721"/>
  <c r="AK38" i="721"/>
  <c r="A38" i="721"/>
  <c r="AK37" i="721"/>
  <c r="A37" i="721"/>
  <c r="AK36" i="721"/>
  <c r="A36" i="721"/>
  <c r="AK35" i="721"/>
  <c r="A35" i="721"/>
  <c r="AK34" i="721"/>
  <c r="A34" i="721"/>
  <c r="AK33" i="721"/>
  <c r="A33" i="721"/>
  <c r="AK32" i="721"/>
  <c r="A32" i="721"/>
  <c r="AK31" i="721"/>
  <c r="A31" i="721"/>
  <c r="AK30" i="721"/>
  <c r="A30" i="721"/>
  <c r="AK29" i="721"/>
  <c r="A29" i="721"/>
  <c r="AK28" i="721"/>
  <c r="A28" i="721"/>
  <c r="AK27" i="721"/>
  <c r="A27" i="721"/>
  <c r="AK26" i="721"/>
  <c r="A26" i="721"/>
  <c r="AK25" i="721"/>
  <c r="A25" i="721"/>
  <c r="AK24" i="721"/>
  <c r="A24" i="721"/>
  <c r="AK23" i="721"/>
  <c r="A23" i="721"/>
  <c r="AK22" i="721"/>
  <c r="A22" i="721"/>
  <c r="AK21" i="721"/>
  <c r="A21" i="721"/>
  <c r="AK20" i="721"/>
  <c r="A20" i="721"/>
  <c r="AK19" i="721"/>
  <c r="A19" i="721"/>
  <c r="AK18" i="721"/>
  <c r="A18" i="721"/>
  <c r="AK17" i="721"/>
  <c r="A17" i="721"/>
  <c r="AK16" i="721"/>
  <c r="A16" i="721"/>
  <c r="AK15" i="721"/>
  <c r="A15" i="721"/>
  <c r="AK14" i="721"/>
  <c r="A14" i="721"/>
  <c r="AK13" i="721"/>
  <c r="A13" i="721"/>
  <c r="AK12" i="721"/>
  <c r="A12" i="721"/>
  <c r="AK11" i="721"/>
  <c r="A11" i="721"/>
  <c r="AK10" i="721"/>
  <c r="A10" i="721"/>
  <c r="AK9" i="721"/>
  <c r="A9" i="721"/>
  <c r="AK8" i="721"/>
  <c r="A8" i="721"/>
  <c r="AK7" i="721"/>
  <c r="A7" i="721"/>
  <c r="AK6" i="721"/>
  <c r="A6" i="721"/>
  <c r="AK5" i="721"/>
  <c r="A5" i="721"/>
  <c r="AK4" i="721"/>
  <c r="A4" i="721"/>
  <c r="AK3" i="721"/>
  <c r="A3" i="721"/>
  <c r="AK2" i="721"/>
  <c r="A2" i="721"/>
  <c r="AG11" i="721"/>
  <c r="AO6" i="721"/>
  <c r="AG37" i="721"/>
  <c r="AS22" i="721"/>
  <c r="AT28" i="721"/>
  <c r="AT22" i="721"/>
  <c r="AP25" i="721"/>
  <c r="AL34" i="721"/>
  <c r="AQ30" i="721"/>
  <c r="L24" i="721"/>
  <c r="AP7" i="721"/>
  <c r="AL28" i="721"/>
  <c r="AT32" i="721"/>
  <c r="L44" i="721"/>
  <c r="M34" i="721"/>
  <c r="M31" i="721"/>
  <c r="AT4" i="721"/>
  <c r="AL21" i="721"/>
  <c r="AQ2" i="721"/>
  <c r="AP21" i="721"/>
  <c r="N24" i="721"/>
  <c r="AS23" i="721"/>
  <c r="AV31" i="721"/>
  <c r="AO2" i="721"/>
  <c r="AT3" i="721"/>
  <c r="AO15" i="721"/>
  <c r="AG17" i="721"/>
  <c r="AO17" i="721"/>
  <c r="L20" i="721"/>
  <c r="L45" i="721"/>
  <c r="AF27" i="721"/>
  <c r="AF34" i="721"/>
  <c r="AT34" i="721"/>
  <c r="AM34" i="721"/>
  <c r="L17" i="721"/>
  <c r="AP23" i="721"/>
  <c r="AP28" i="721"/>
  <c r="AG12" i="721"/>
  <c r="K30" i="721"/>
  <c r="AT24" i="721"/>
  <c r="AT10" i="721"/>
  <c r="AS33" i="721"/>
  <c r="L23" i="721"/>
  <c r="AL30" i="721"/>
  <c r="N31" i="721"/>
  <c r="AG14" i="721"/>
  <c r="AS41" i="721"/>
  <c r="AQ8" i="721"/>
  <c r="AV26" i="721"/>
  <c r="AO9" i="721"/>
  <c r="N32" i="721"/>
  <c r="AF33" i="721"/>
  <c r="AM26" i="721"/>
  <c r="AQ22" i="721"/>
  <c r="K24" i="721"/>
  <c r="AT2" i="721"/>
  <c r="AV28" i="721"/>
  <c r="AP11" i="721"/>
  <c r="AO13" i="721"/>
  <c r="AV30" i="721"/>
  <c r="N20" i="721"/>
  <c r="AS44" i="721"/>
  <c r="AQ23" i="721"/>
  <c r="N23" i="721"/>
  <c r="AP44" i="721"/>
  <c r="AG3" i="721"/>
  <c r="AQ3" i="721"/>
  <c r="AT20" i="721"/>
  <c r="AS43" i="721"/>
  <c r="AP2" i="721"/>
  <c r="AP24" i="721"/>
  <c r="AV37" i="721"/>
  <c r="AO18" i="721"/>
  <c r="AQ28" i="721"/>
  <c r="AP20" i="721"/>
  <c r="AO11" i="721"/>
  <c r="AL26" i="721"/>
  <c r="L26" i="721"/>
  <c r="AP32" i="721"/>
  <c r="AO7" i="721"/>
  <c r="AT27" i="721"/>
  <c r="AQ9" i="721"/>
  <c r="AP3" i="721"/>
  <c r="M41" i="721"/>
  <c r="L37" i="721"/>
  <c r="AM33" i="721"/>
  <c r="K23" i="721"/>
  <c r="AQ10" i="721"/>
  <c r="AQ4" i="721"/>
  <c r="AG4" i="721"/>
  <c r="AM31" i="721"/>
  <c r="AG10" i="721"/>
  <c r="AG18" i="721"/>
  <c r="M45" i="721"/>
  <c r="AT23" i="721"/>
  <c r="M21" i="721"/>
  <c r="AT30" i="721"/>
  <c r="L14" i="721"/>
  <c r="AO16" i="721"/>
  <c r="L22" i="721"/>
  <c r="N28" i="721"/>
  <c r="K20" i="721"/>
  <c r="AP10" i="721"/>
  <c r="AO10" i="721"/>
  <c r="AM32" i="721"/>
  <c r="AL32" i="721"/>
  <c r="AV33" i="721"/>
  <c r="AP33" i="721"/>
  <c r="AM28" i="721"/>
  <c r="N27" i="721"/>
  <c r="AG2" i="721"/>
  <c r="M44" i="721"/>
  <c r="AT33" i="721"/>
  <c r="AP43" i="721"/>
  <c r="N34" i="721"/>
  <c r="AM30" i="721"/>
  <c r="N30" i="721"/>
  <c r="AL31" i="721"/>
  <c r="AF32" i="721"/>
  <c r="AG15" i="721"/>
  <c r="AS27" i="721"/>
  <c r="N35" i="721"/>
  <c r="AG9" i="721"/>
  <c r="AP31" i="721"/>
  <c r="AG8" i="721"/>
  <c r="N21" i="721"/>
  <c r="AF38" i="721"/>
  <c r="AV34" i="721"/>
  <c r="N25" i="721"/>
  <c r="AP9" i="721"/>
  <c r="AO14" i="721"/>
  <c r="AS35" i="721"/>
  <c r="M33" i="721"/>
  <c r="AP45" i="721"/>
  <c r="AS40" i="721"/>
  <c r="AS39" i="721"/>
  <c r="L15" i="721"/>
  <c r="F3" i="724" l="1"/>
  <c r="F44" i="724"/>
  <c r="B43" i="724"/>
  <c r="D10" i="724"/>
  <c r="B10" i="724"/>
  <c r="F2" i="724"/>
  <c r="F4" i="724"/>
  <c r="B41" i="724"/>
  <c r="B36" i="724"/>
  <c r="B35" i="724"/>
  <c r="B25" i="724"/>
  <c r="B24" i="724"/>
  <c r="B40" i="724"/>
  <c r="B13" i="724"/>
  <c r="F24" i="724"/>
  <c r="E24" i="724"/>
  <c r="D24" i="724"/>
  <c r="C24" i="724"/>
  <c r="E8" i="724"/>
  <c r="F8" i="724"/>
  <c r="AI2" i="721"/>
  <c r="AI10" i="721"/>
  <c r="AW22" i="721"/>
  <c r="AU24" i="721"/>
  <c r="AI27" i="721"/>
  <c r="AN30" i="721"/>
  <c r="AU32" i="721"/>
  <c r="AU20" i="721"/>
  <c r="AI22" i="721"/>
  <c r="AU23" i="721"/>
  <c r="AH6" i="721"/>
  <c r="AU10" i="721"/>
  <c r="AW16" i="721"/>
  <c r="AH2" i="721"/>
  <c r="AH10" i="721"/>
  <c r="AW11" i="721"/>
  <c r="AH9" i="721"/>
  <c r="AW10" i="721"/>
  <c r="AW15" i="721"/>
  <c r="AI20" i="721"/>
  <c r="AU22" i="721"/>
  <c r="AU2" i="721"/>
  <c r="AW7" i="721"/>
  <c r="AI4" i="721"/>
  <c r="AU4" i="721"/>
  <c r="AW9" i="721"/>
  <c r="AH12" i="721"/>
  <c r="AH14" i="721"/>
  <c r="AI3" i="721"/>
  <c r="AU3" i="721"/>
  <c r="AH7" i="721"/>
  <c r="AW13" i="721"/>
  <c r="AH17" i="721"/>
  <c r="AR30" i="721"/>
  <c r="AR28" i="721"/>
  <c r="AN28" i="721"/>
  <c r="AN31" i="721"/>
  <c r="AN33" i="721"/>
  <c r="AW44" i="721"/>
  <c r="AN26" i="721"/>
  <c r="AU30" i="721"/>
  <c r="AR38" i="721"/>
  <c r="AW23" i="721"/>
  <c r="AU28" i="721"/>
  <c r="AR31" i="721"/>
  <c r="AN34" i="721"/>
  <c r="AI24" i="721"/>
  <c r="AW26" i="721"/>
  <c r="AU27" i="721"/>
  <c r="AI31" i="721"/>
  <c r="AN32" i="721"/>
  <c r="AW37" i="721"/>
  <c r="AI23" i="721"/>
  <c r="AH35" i="721"/>
  <c r="AR33" i="721"/>
  <c r="AW43" i="721"/>
  <c r="AI30" i="721"/>
  <c r="AU34" i="721"/>
  <c r="AI34" i="721"/>
  <c r="AU33" i="721"/>
  <c r="AI33" i="721"/>
  <c r="AR34" i="721"/>
  <c r="AP18" i="721"/>
  <c r="AF14" i="721"/>
  <c r="AF36" i="721"/>
  <c r="AP15" i="721"/>
  <c r="AS38" i="721"/>
  <c r="M29" i="721"/>
  <c r="AF17" i="721"/>
  <c r="M43" i="721"/>
  <c r="AS36" i="721"/>
  <c r="AF16" i="721"/>
  <c r="AG5" i="721"/>
  <c r="AT37" i="721"/>
  <c r="AS8" i="721"/>
  <c r="AS34" i="721"/>
  <c r="AF3" i="721"/>
  <c r="AM2" i="721"/>
  <c r="N41" i="721"/>
  <c r="AV40" i="721"/>
  <c r="AF12" i="721"/>
  <c r="N37" i="721"/>
  <c r="AL12" i="721"/>
  <c r="K31" i="721"/>
  <c r="M37" i="721"/>
  <c r="M38" i="721"/>
  <c r="AL45" i="721"/>
  <c r="AM44" i="721"/>
  <c r="AG41" i="721"/>
  <c r="AG23" i="721"/>
  <c r="AO41" i="721"/>
  <c r="AM16" i="721"/>
  <c r="AV17" i="721"/>
  <c r="N14" i="721"/>
  <c r="AM37" i="721"/>
  <c r="AF35" i="721"/>
  <c r="AV2" i="721"/>
  <c r="AO43" i="721"/>
  <c r="AL13" i="721"/>
  <c r="AL10" i="721"/>
  <c r="AF26" i="721"/>
  <c r="AQ33" i="721"/>
  <c r="AO32" i="721"/>
  <c r="AM27" i="721"/>
  <c r="AT41" i="721"/>
  <c r="M42" i="721"/>
  <c r="AG30" i="721"/>
  <c r="M25" i="721"/>
  <c r="L19" i="721"/>
  <c r="K36" i="721"/>
  <c r="AP12" i="721"/>
  <c r="AF23" i="721"/>
  <c r="AT38" i="721"/>
  <c r="AL25" i="721"/>
  <c r="M19" i="721"/>
  <c r="AV7" i="721"/>
  <c r="AO22" i="721"/>
  <c r="N42" i="721"/>
  <c r="AV21" i="721"/>
  <c r="AV19" i="721"/>
  <c r="K45" i="721"/>
  <c r="AM25" i="721"/>
  <c r="AS6" i="721"/>
  <c r="AL29" i="721"/>
  <c r="L16" i="721"/>
  <c r="K22" i="721"/>
  <c r="AS19" i="721"/>
  <c r="AO8" i="721"/>
  <c r="AS13" i="721"/>
  <c r="L29" i="721"/>
  <c r="AP40" i="721"/>
  <c r="L30" i="721"/>
  <c r="AQ12" i="721"/>
  <c r="K15" i="721"/>
  <c r="AQ45" i="721"/>
  <c r="AV32" i="721"/>
  <c r="AO20" i="721"/>
  <c r="AL9" i="721"/>
  <c r="AT18" i="721"/>
  <c r="K34" i="721"/>
  <c r="AV44" i="721"/>
  <c r="N19" i="721"/>
  <c r="AL7" i="721"/>
  <c r="AG26" i="721"/>
  <c r="AP8" i="721"/>
  <c r="AP14" i="721"/>
  <c r="AL36" i="721"/>
  <c r="AM9" i="721"/>
  <c r="AO44" i="721"/>
  <c r="AM42" i="721"/>
  <c r="AO30" i="721"/>
  <c r="AQ35" i="721"/>
  <c r="L38" i="721"/>
  <c r="AT21" i="721"/>
  <c r="M39" i="721"/>
  <c r="AG24" i="721"/>
  <c r="AF43" i="721"/>
  <c r="AG22" i="721"/>
  <c r="M18" i="721"/>
  <c r="K13" i="721"/>
  <c r="AL44" i="721"/>
  <c r="AS17" i="721"/>
  <c r="AM4" i="721"/>
  <c r="AQ41" i="721"/>
  <c r="AV27" i="721"/>
  <c r="AQ5" i="721"/>
  <c r="AO25" i="721"/>
  <c r="AP16" i="721"/>
  <c r="AQ13" i="721"/>
  <c r="AO37" i="721"/>
  <c r="M36" i="721"/>
  <c r="AM23" i="721"/>
  <c r="AM36" i="721"/>
  <c r="AS21" i="721"/>
  <c r="AL43" i="721"/>
  <c r="AP37" i="721"/>
  <c r="M32" i="721"/>
  <c r="N15" i="721"/>
  <c r="AS30" i="721"/>
  <c r="AF29" i="721"/>
  <c r="L43" i="721"/>
  <c r="AO24" i="721"/>
  <c r="AQ17" i="721"/>
  <c r="AS11" i="721"/>
  <c r="M17" i="721"/>
  <c r="AO28" i="721"/>
  <c r="AG13" i="721"/>
  <c r="AP41" i="721"/>
  <c r="AP22" i="721"/>
  <c r="AQ7" i="721"/>
  <c r="AG29" i="721"/>
  <c r="AP35" i="721"/>
  <c r="AL39" i="721"/>
  <c r="K29" i="721"/>
  <c r="AS2" i="721"/>
  <c r="AV10" i="721"/>
  <c r="AS37" i="721"/>
  <c r="AF21" i="721"/>
  <c r="M26" i="721"/>
  <c r="AT7" i="721"/>
  <c r="N22" i="721"/>
  <c r="AM3" i="721"/>
  <c r="AP38" i="721"/>
  <c r="AT25" i="721"/>
  <c r="AG35" i="721"/>
  <c r="M30" i="721"/>
  <c r="AP36" i="721"/>
  <c r="AF28" i="721"/>
  <c r="AG28" i="721"/>
  <c r="AV3" i="721"/>
  <c r="AG34" i="721"/>
  <c r="AP6" i="721"/>
  <c r="N33" i="721"/>
  <c r="L18" i="721"/>
  <c r="AL8" i="721"/>
  <c r="AM19" i="721"/>
  <c r="AF44" i="721"/>
  <c r="K37" i="721"/>
  <c r="M27" i="721"/>
  <c r="M23" i="721"/>
  <c r="AT6" i="721"/>
  <c r="AF10" i="721"/>
  <c r="AQ34" i="721"/>
  <c r="AP13" i="721"/>
  <c r="AF30" i="721"/>
  <c r="AO4" i="721"/>
  <c r="AF42" i="721"/>
  <c r="AF39" i="721"/>
  <c r="AV25" i="721"/>
  <c r="AF20" i="721"/>
  <c r="N38" i="721"/>
  <c r="AS16" i="721"/>
  <c r="AV22" i="721"/>
  <c r="K19" i="721"/>
  <c r="AT5" i="721"/>
  <c r="AF31" i="721"/>
  <c r="AM41" i="721"/>
  <c r="AG25" i="721"/>
  <c r="AF2" i="721"/>
  <c r="AQ37" i="721"/>
  <c r="AT31" i="721"/>
  <c r="M24" i="721"/>
  <c r="M35" i="721"/>
  <c r="AM12" i="721"/>
  <c r="K41" i="721"/>
  <c r="AV23" i="721"/>
  <c r="AM11" i="721"/>
  <c r="N44" i="721"/>
  <c r="AO40" i="721"/>
  <c r="AS9" i="721"/>
  <c r="AT19" i="721"/>
  <c r="AL37" i="721"/>
  <c r="AO42" i="721"/>
  <c r="AS29" i="721"/>
  <c r="AV20" i="721"/>
  <c r="AF15" i="721"/>
  <c r="K42" i="721"/>
  <c r="AV16" i="721"/>
  <c r="L40" i="721"/>
  <c r="AS42" i="721"/>
  <c r="AT39" i="721"/>
  <c r="AS4" i="721"/>
  <c r="AL18" i="721"/>
  <c r="L27" i="721"/>
  <c r="L41" i="721"/>
  <c r="AV39" i="721"/>
  <c r="AQ25" i="721"/>
  <c r="K17" i="721"/>
  <c r="AF24" i="721"/>
  <c r="AT44" i="721"/>
  <c r="AL24" i="721"/>
  <c r="AO3" i="721"/>
  <c r="AG19" i="721"/>
  <c r="AL38" i="721"/>
  <c r="K33" i="721"/>
  <c r="AG33" i="721"/>
  <c r="AG32" i="721"/>
  <c r="AV4" i="721"/>
  <c r="AP17" i="721"/>
  <c r="AO33" i="721"/>
  <c r="AV18" i="721"/>
  <c r="AS12" i="721"/>
  <c r="L32" i="721"/>
  <c r="AM20" i="721"/>
  <c r="AF11" i="721"/>
  <c r="N17" i="721"/>
  <c r="N13" i="721"/>
  <c r="AS28" i="721"/>
  <c r="AO12" i="721"/>
  <c r="AT17" i="721"/>
  <c r="AG44" i="721"/>
  <c r="AL3" i="721"/>
  <c r="AL40" i="721"/>
  <c r="K27" i="721"/>
  <c r="AS20" i="721"/>
  <c r="AF18" i="721"/>
  <c r="AT16" i="721"/>
  <c r="AS25" i="721"/>
  <c r="AQ32" i="721"/>
  <c r="N18" i="721"/>
  <c r="AM17" i="721"/>
  <c r="L25" i="721"/>
  <c r="AV15" i="721"/>
  <c r="N43" i="721"/>
  <c r="AM38" i="721"/>
  <c r="L35" i="721"/>
  <c r="AT8" i="721"/>
  <c r="AV5" i="721"/>
  <c r="AT12" i="721"/>
  <c r="AP34" i="721"/>
  <c r="AV9" i="721"/>
  <c r="AV42" i="721"/>
  <c r="AT36" i="721"/>
  <c r="AQ31" i="721"/>
  <c r="AO35" i="721"/>
  <c r="AG39" i="721"/>
  <c r="AT9" i="721"/>
  <c r="AS10" i="721"/>
  <c r="AF37" i="721"/>
  <c r="AL11" i="721"/>
  <c r="AM6" i="721"/>
  <c r="AL4" i="721"/>
  <c r="AV6" i="721"/>
  <c r="AV8" i="721"/>
  <c r="AQ43" i="721"/>
  <c r="AL19" i="721"/>
  <c r="AM7" i="721"/>
  <c r="AP30" i="721"/>
  <c r="K43" i="721"/>
  <c r="AO29" i="721"/>
  <c r="AQ6" i="721"/>
  <c r="AG42" i="721"/>
  <c r="K18" i="721"/>
  <c r="AV38" i="721"/>
  <c r="M20" i="721"/>
  <c r="M14" i="721"/>
  <c r="AP29" i="721"/>
  <c r="AQ40" i="721"/>
  <c r="L42" i="721"/>
  <c r="AM29" i="721"/>
  <c r="M16" i="721"/>
  <c r="K26" i="721"/>
  <c r="AF19" i="721"/>
  <c r="N39" i="721"/>
  <c r="AQ27" i="721"/>
  <c r="AQ14" i="721"/>
  <c r="AF9" i="721"/>
  <c r="AQ19" i="721"/>
  <c r="AT42" i="721"/>
  <c r="AO36" i="721"/>
  <c r="AS14" i="721"/>
  <c r="M15" i="721"/>
  <c r="N16" i="721"/>
  <c r="AO39" i="721"/>
  <c r="AL5" i="721"/>
  <c r="AF13" i="721"/>
  <c r="AS7" i="721"/>
  <c r="L33" i="721"/>
  <c r="L28" i="721"/>
  <c r="AG21" i="721"/>
  <c r="AQ29" i="721"/>
  <c r="AL42" i="721"/>
  <c r="K32" i="721"/>
  <c r="AG40" i="721"/>
  <c r="AG45" i="721"/>
  <c r="AL27" i="721"/>
  <c r="AG7" i="721"/>
  <c r="M22" i="721"/>
  <c r="AM10" i="721"/>
  <c r="AG6" i="721"/>
  <c r="AT43" i="721"/>
  <c r="AV13" i="721"/>
  <c r="AM8" i="721"/>
  <c r="AL22" i="721"/>
  <c r="AM45" i="721"/>
  <c r="M13" i="721"/>
  <c r="AS32" i="721"/>
  <c r="M40" i="721"/>
  <c r="AL15" i="721"/>
  <c r="AV36" i="721"/>
  <c r="AM22" i="721"/>
  <c r="AV29" i="721"/>
  <c r="AP5" i="721"/>
  <c r="AO38" i="721"/>
  <c r="M28" i="721"/>
  <c r="AQ15" i="721"/>
  <c r="AV14" i="721"/>
  <c r="AQ16" i="721"/>
  <c r="AL14" i="721"/>
  <c r="AQ42" i="721"/>
  <c r="AQ18" i="721"/>
  <c r="AS15" i="721"/>
  <c r="L21" i="721"/>
  <c r="AS45" i="721"/>
  <c r="AO23" i="721"/>
  <c r="AS18" i="721"/>
  <c r="L39" i="721"/>
  <c r="AV43" i="721"/>
  <c r="AQ44" i="721"/>
  <c r="L36" i="721"/>
  <c r="AM24" i="721"/>
  <c r="AM13" i="721"/>
  <c r="K14" i="721"/>
  <c r="K40" i="721"/>
  <c r="K44" i="721"/>
  <c r="AQ20" i="721"/>
  <c r="AP4" i="721"/>
  <c r="AS31" i="721"/>
  <c r="AG20" i="721"/>
  <c r="AO21" i="721"/>
  <c r="AQ39" i="721"/>
  <c r="AT14" i="721"/>
  <c r="K25" i="721"/>
  <c r="AL2" i="721"/>
  <c r="K35" i="721"/>
  <c r="K38" i="721"/>
  <c r="AQ36" i="721"/>
  <c r="AQ24" i="721"/>
  <c r="K39" i="721"/>
  <c r="L34" i="721"/>
  <c r="AP19" i="721"/>
  <c r="AM15" i="721"/>
  <c r="AF45" i="721"/>
  <c r="AG31" i="721"/>
  <c r="AM40" i="721"/>
  <c r="AF4" i="721"/>
  <c r="AF8" i="721"/>
  <c r="K16" i="721"/>
  <c r="AV45" i="721"/>
  <c r="AL16" i="721"/>
  <c r="AG36" i="721"/>
  <c r="AF5" i="721"/>
  <c r="AF41" i="721"/>
  <c r="AT29" i="721"/>
  <c r="AL17" i="721"/>
  <c r="AP26" i="721"/>
  <c r="AQ26" i="721"/>
  <c r="AS3" i="721"/>
  <c r="AQ11" i="721"/>
  <c r="AO26" i="721"/>
  <c r="AM39" i="721"/>
  <c r="AS24" i="721"/>
  <c r="N36" i="721"/>
  <c r="AT11" i="721"/>
  <c r="AV11" i="721"/>
  <c r="AT35" i="721"/>
  <c r="AM35" i="721"/>
  <c r="AF6" i="721"/>
  <c r="AT45" i="721"/>
  <c r="AV35" i="721"/>
  <c r="AF22" i="721"/>
  <c r="AV24" i="721"/>
  <c r="K28" i="721"/>
  <c r="AS5" i="721"/>
  <c r="AM21" i="721"/>
  <c r="AT26" i="721"/>
  <c r="AF7" i="721"/>
  <c r="AL33" i="721"/>
  <c r="N40" i="721"/>
  <c r="AO34" i="721"/>
  <c r="AM18" i="721"/>
  <c r="N29" i="721"/>
  <c r="AF25" i="721"/>
  <c r="AP27" i="721"/>
  <c r="AV12" i="721"/>
  <c r="AT13" i="721"/>
  <c r="L31" i="721"/>
  <c r="AT40" i="721"/>
  <c r="AG38" i="721"/>
  <c r="AO19" i="721"/>
  <c r="AO27" i="721"/>
  <c r="AQ38" i="721"/>
  <c r="AM5" i="721"/>
  <c r="AL20" i="721"/>
  <c r="AL35" i="721"/>
  <c r="AF40" i="721"/>
  <c r="AO5" i="721"/>
  <c r="AG43" i="721"/>
  <c r="AP42" i="721"/>
  <c r="AM43" i="721"/>
  <c r="N45" i="721"/>
  <c r="AS26" i="721"/>
  <c r="AP39" i="721"/>
  <c r="AO45" i="721"/>
  <c r="AL41" i="721"/>
  <c r="AT15" i="721"/>
  <c r="AL6" i="721"/>
  <c r="N26" i="721"/>
  <c r="AV41" i="721"/>
  <c r="AG27" i="721"/>
  <c r="L13" i="721"/>
  <c r="AO31" i="721"/>
  <c r="AM14" i="721"/>
  <c r="K21" i="721"/>
  <c r="AL23" i="721"/>
  <c r="AQ21" i="721"/>
  <c r="AG16" i="721"/>
  <c r="AW2" i="721" l="1"/>
  <c r="AN35" i="721"/>
  <c r="AU35" i="721"/>
  <c r="AW31" i="721"/>
  <c r="AH44" i="721"/>
  <c r="AW39" i="721"/>
  <c r="AW40" i="721"/>
  <c r="AU38" i="721"/>
  <c r="AJ41" i="721"/>
  <c r="AW33" i="721"/>
  <c r="AH30" i="721"/>
  <c r="AH28" i="721"/>
  <c r="AJ34" i="721"/>
  <c r="AU25" i="721"/>
  <c r="AI26" i="721"/>
  <c r="AU16" i="721"/>
  <c r="AU13" i="721"/>
  <c r="AI15" i="721"/>
  <c r="AR9" i="721"/>
  <c r="AR37" i="721"/>
  <c r="AH45" i="721"/>
  <c r="AN44" i="721"/>
  <c r="AJ44" i="721"/>
  <c r="AN39" i="721"/>
  <c r="AN40" i="721"/>
  <c r="AR41" i="721"/>
  <c r="AJ28" i="721"/>
  <c r="AN42" i="721"/>
  <c r="AI32" i="721"/>
  <c r="AN27" i="721"/>
  <c r="AW25" i="721"/>
  <c r="AR24" i="721"/>
  <c r="AN25" i="721"/>
  <c r="AU29" i="721"/>
  <c r="AJ36" i="721"/>
  <c r="AH23" i="721"/>
  <c r="AJ16" i="721"/>
  <c r="AR7" i="721"/>
  <c r="AI37" i="721"/>
  <c r="AN45" i="721"/>
  <c r="AJ45" i="721"/>
  <c r="AI44" i="721"/>
  <c r="AI39" i="721"/>
  <c r="AH32" i="721"/>
  <c r="AI40" i="721"/>
  <c r="AH38" i="721"/>
  <c r="AI41" i="721"/>
  <c r="AJ33" i="721"/>
  <c r="AH27" i="721"/>
  <c r="AH20" i="721"/>
  <c r="AR22" i="721"/>
  <c r="AI36" i="721"/>
  <c r="AJ43" i="721"/>
  <c r="AI45" i="721"/>
  <c r="AJ32" i="721"/>
  <c r="AW32" i="721"/>
  <c r="AW38" i="721"/>
  <c r="AH41" i="721"/>
  <c r="AU41" i="721"/>
  <c r="AW30" i="721"/>
  <c r="AW28" i="721"/>
  <c r="AR42" i="721"/>
  <c r="AI28" i="721"/>
  <c r="AJ27" i="721"/>
  <c r="AR25" i="721"/>
  <c r="AH36" i="721"/>
  <c r="AN8" i="721"/>
  <c r="AH16" i="721"/>
  <c r="AN15" i="721"/>
  <c r="AH43" i="721"/>
  <c r="AN43" i="721"/>
  <c r="AI43" i="721"/>
  <c r="AU37" i="721"/>
  <c r="AW45" i="721"/>
  <c r="AU44" i="721"/>
  <c r="AR44" i="721"/>
  <c r="AJ35" i="721"/>
  <c r="AU39" i="721"/>
  <c r="AR39" i="721"/>
  <c r="AU40" i="721"/>
  <c r="AR40" i="721"/>
  <c r="AW41" i="721"/>
  <c r="AH24" i="721"/>
  <c r="AJ26" i="721"/>
  <c r="AN13" i="721"/>
  <c r="AJ5" i="721"/>
  <c r="AI18" i="721"/>
  <c r="AR18" i="721"/>
  <c r="AU45" i="721"/>
  <c r="AR45" i="721"/>
  <c r="AN37" i="721"/>
  <c r="AW35" i="721"/>
  <c r="AJ39" i="721"/>
  <c r="AJ40" i="721"/>
  <c r="AJ38" i="721"/>
  <c r="AH42" i="721"/>
  <c r="AU42" i="721"/>
  <c r="AW27" i="721"/>
  <c r="AJ24" i="721"/>
  <c r="AN29" i="721"/>
  <c r="AU26" i="721"/>
  <c r="AH22" i="721"/>
  <c r="AR36" i="721"/>
  <c r="AR29" i="721"/>
  <c r="AW8" i="721"/>
  <c r="AH8" i="721"/>
  <c r="AR8" i="721"/>
  <c r="AR43" i="721"/>
  <c r="AH39" i="721"/>
  <c r="AH40" i="721"/>
  <c r="AI38" i="721"/>
  <c r="AW42" i="721"/>
  <c r="AU31" i="721"/>
  <c r="AW34" i="721"/>
  <c r="AH25" i="721"/>
  <c r="AR23" i="721"/>
  <c r="AW20" i="721"/>
  <c r="AI16" i="721"/>
  <c r="AR16" i="721"/>
  <c r="AN6" i="721"/>
  <c r="AR13" i="721"/>
  <c r="AU18" i="721"/>
  <c r="AU43" i="721"/>
  <c r="AJ37" i="721"/>
  <c r="AH37" i="721"/>
  <c r="AH31" i="721"/>
  <c r="AI35" i="721"/>
  <c r="AJ31" i="721"/>
  <c r="AN41" i="721"/>
  <c r="AH34" i="721"/>
  <c r="AI29" i="721"/>
  <c r="AN24" i="721"/>
  <c r="AR20" i="721"/>
  <c r="AJ29" i="721"/>
  <c r="AJ25" i="721"/>
  <c r="AU19" i="721"/>
  <c r="AW18" i="721"/>
  <c r="AI13" i="721"/>
  <c r="AJ7" i="721"/>
  <c r="AN7" i="721"/>
  <c r="AJ18" i="721"/>
  <c r="AJ6" i="721"/>
  <c r="AN38" i="721"/>
  <c r="AR32" i="721"/>
  <c r="AJ30" i="721"/>
  <c r="AJ42" i="721"/>
  <c r="AN20" i="721"/>
  <c r="AJ20" i="721"/>
  <c r="AH29" i="721"/>
  <c r="AR26" i="721"/>
  <c r="AI25" i="721"/>
  <c r="AR27" i="721"/>
  <c r="AR6" i="721"/>
  <c r="AI6" i="721"/>
  <c r="AH13" i="721"/>
  <c r="AN10" i="721"/>
  <c r="AJ12" i="721"/>
  <c r="AU12" i="721"/>
  <c r="AR12" i="721"/>
  <c r="AR21" i="721"/>
  <c r="AU7" i="721"/>
  <c r="AJ2" i="721"/>
  <c r="AW14" i="721"/>
  <c r="AJ11" i="721"/>
  <c r="AU9" i="721"/>
  <c r="AJ4" i="721"/>
  <c r="AI19" i="721"/>
  <c r="AN19" i="721"/>
  <c r="AU21" i="721"/>
  <c r="AI7" i="721"/>
  <c r="AH18" i="721"/>
  <c r="AN17" i="721"/>
  <c r="AH4" i="721"/>
  <c r="AR3" i="721"/>
  <c r="AH15" i="721"/>
  <c r="AN14" i="721"/>
  <c r="AI9" i="721"/>
  <c r="AJ19" i="721"/>
  <c r="AR19" i="721"/>
  <c r="AU5" i="721"/>
  <c r="AJ15" i="721"/>
  <c r="AR10" i="721"/>
  <c r="AN2" i="721"/>
  <c r="AI17" i="721"/>
  <c r="AN11" i="721"/>
  <c r="AJ9" i="721"/>
  <c r="AI14" i="721"/>
  <c r="AN4" i="721"/>
  <c r="AR35" i="721"/>
  <c r="AH33" i="721"/>
  <c r="AI42" i="721"/>
  <c r="AW29" i="721"/>
  <c r="AH26" i="721"/>
  <c r="AN22" i="721"/>
  <c r="AJ22" i="721"/>
  <c r="AN36" i="721"/>
  <c r="AW36" i="721"/>
  <c r="AU36" i="721"/>
  <c r="AW24" i="721"/>
  <c r="AN23" i="721"/>
  <c r="AJ23" i="721"/>
  <c r="AN16" i="721"/>
  <c r="AJ13" i="721"/>
  <c r="AH19" i="721"/>
  <c r="AN18" i="721"/>
  <c r="AI5" i="721"/>
  <c r="AU15" i="721"/>
  <c r="AR15" i="721"/>
  <c r="AI21" i="721"/>
  <c r="AW17" i="721"/>
  <c r="AJ17" i="721"/>
  <c r="AI11" i="721"/>
  <c r="AJ14" i="721"/>
  <c r="AW6" i="721"/>
  <c r="AN5" i="721"/>
  <c r="AH21" i="721"/>
  <c r="AU17" i="721"/>
  <c r="AR17" i="721"/>
  <c r="AW12" i="721"/>
  <c r="AU8" i="721"/>
  <c r="AJ3" i="721"/>
  <c r="AU14" i="721"/>
  <c r="AR14" i="721"/>
  <c r="AN12" i="721"/>
  <c r="AN21" i="721"/>
  <c r="AJ21" i="721"/>
  <c r="AJ10" i="721"/>
  <c r="AH3" i="721"/>
  <c r="AR2" i="721"/>
  <c r="AH11" i="721"/>
  <c r="AU11" i="721"/>
  <c r="AR11" i="721"/>
  <c r="AI8" i="721"/>
  <c r="AW19" i="721"/>
  <c r="AH5" i="721"/>
  <c r="AR4" i="721"/>
  <c r="AN9" i="721"/>
  <c r="AU6" i="721"/>
  <c r="AW21" i="721"/>
  <c r="AJ8" i="721"/>
  <c r="AN3" i="721"/>
  <c r="AI12" i="721"/>
  <c r="AR5" i="721"/>
  <c r="AW5" i="721" l="1"/>
  <c r="AW3" i="721"/>
  <c r="AW4" i="721"/>
  <c r="L79" i="724" l="1"/>
  <c r="L74" i="724"/>
  <c r="L76" i="724"/>
  <c r="L78" i="724"/>
  <c r="L71" i="724"/>
  <c r="L73" i="724"/>
  <c r="L75" i="724"/>
  <c r="L70" i="724"/>
  <c r="L77" i="724"/>
  <c r="L72" i="724"/>
  <c r="K70" i="724" l="1"/>
  <c r="K76" i="724"/>
  <c r="K74" i="724"/>
  <c r="K72" i="724"/>
  <c r="K71" i="724"/>
  <c r="K78" i="724"/>
  <c r="K75" i="724"/>
  <c r="K77" i="724"/>
  <c r="K73" i="724"/>
  <c r="K79" i="724"/>
  <c r="C15" i="39" l="1"/>
  <c r="C14" i="39"/>
  <c r="C13" i="39"/>
  <c r="C12" i="39"/>
  <c r="C11" i="39"/>
  <c r="C10" i="39"/>
  <c r="C9" i="39"/>
  <c r="C8" i="39"/>
  <c r="P89" i="99" l="1"/>
  <c r="O89" i="99"/>
  <c r="P88" i="99"/>
  <c r="G88" i="99"/>
  <c r="E98" i="99"/>
  <c r="D3" i="719"/>
  <c r="S102" i="719"/>
  <c r="S101" i="719"/>
  <c r="S100" i="719"/>
  <c r="R98" i="719"/>
  <c r="Q98" i="719"/>
  <c r="E98" i="719"/>
  <c r="R95" i="719"/>
  <c r="Q95" i="719"/>
  <c r="E95" i="719"/>
  <c r="R94" i="719"/>
  <c r="Q94" i="719"/>
  <c r="E94" i="719"/>
  <c r="R93" i="719"/>
  <c r="Q93" i="719"/>
  <c r="E93" i="719"/>
  <c r="R90" i="719"/>
  <c r="Q90" i="719"/>
  <c r="E90" i="719"/>
  <c r="R89" i="719"/>
  <c r="Q89" i="719"/>
  <c r="E89" i="719"/>
  <c r="R88" i="719"/>
  <c r="Q88" i="719"/>
  <c r="E88" i="719"/>
  <c r="R87" i="719"/>
  <c r="Q87" i="719"/>
  <c r="E87" i="719"/>
  <c r="R86" i="719"/>
  <c r="Q86" i="719"/>
  <c r="E86" i="719"/>
  <c r="Q57" i="719"/>
  <c r="P57" i="719"/>
  <c r="O57" i="719"/>
  <c r="N57" i="719"/>
  <c r="M57" i="719"/>
  <c r="L57" i="719"/>
  <c r="K57" i="719"/>
  <c r="J57" i="719"/>
  <c r="I57" i="719"/>
  <c r="H57" i="719"/>
  <c r="G57" i="719"/>
  <c r="F57" i="719"/>
  <c r="E57" i="719"/>
  <c r="D57" i="719"/>
  <c r="F41" i="719"/>
  <c r="E41" i="719"/>
  <c r="D41" i="719"/>
  <c r="F40" i="719"/>
  <c r="F39" i="719"/>
  <c r="F38" i="719"/>
  <c r="F37" i="719"/>
  <c r="S10" i="719"/>
  <c r="E41" i="99"/>
  <c r="S10" i="99"/>
  <c r="AA358" i="679"/>
  <c r="AB358" i="679"/>
  <c r="AC358" i="679"/>
  <c r="AD358" i="679"/>
  <c r="AE358" i="679"/>
  <c r="AF358" i="679"/>
  <c r="AG358" i="679"/>
  <c r="AH358" i="679"/>
  <c r="AI358" i="679"/>
  <c r="AJ358" i="679"/>
  <c r="AK358" i="679"/>
  <c r="AL358" i="679"/>
  <c r="AM358" i="679"/>
  <c r="AN358" i="679"/>
  <c r="AO358" i="679"/>
  <c r="AP358" i="679"/>
  <c r="AQ358" i="679"/>
  <c r="AR358" i="679"/>
  <c r="AS358" i="679"/>
  <c r="AT358" i="679"/>
  <c r="AU358" i="679"/>
  <c r="Z358" i="679"/>
  <c r="AA359" i="679"/>
  <c r="AB359" i="679"/>
  <c r="AC359" i="679"/>
  <c r="AD359" i="679"/>
  <c r="AE359" i="679"/>
  <c r="AF359" i="679"/>
  <c r="AG359" i="679"/>
  <c r="AH359" i="679"/>
  <c r="AI359" i="679"/>
  <c r="AJ359" i="679"/>
  <c r="AK359" i="679"/>
  <c r="AL359" i="679"/>
  <c r="AM359" i="679"/>
  <c r="AN359" i="679"/>
  <c r="AO359" i="679"/>
  <c r="AP359" i="679"/>
  <c r="AQ359" i="679"/>
  <c r="AR359" i="679"/>
  <c r="AS359" i="679"/>
  <c r="AT359" i="679"/>
  <c r="AU359" i="679"/>
  <c r="Z359" i="679"/>
  <c r="E95" i="99"/>
  <c r="E94" i="99"/>
  <c r="E93" i="99"/>
  <c r="E89" i="99"/>
  <c r="K57" i="99"/>
  <c r="I57" i="99"/>
  <c r="F38" i="99"/>
  <c r="F37" i="99"/>
  <c r="E88" i="99"/>
  <c r="D57" i="99"/>
  <c r="E90" i="99"/>
  <c r="E57" i="99"/>
  <c r="S100" i="99"/>
  <c r="S102" i="99"/>
  <c r="S101" i="99"/>
  <c r="G57" i="99"/>
  <c r="O57" i="99"/>
  <c r="J57" i="99"/>
  <c r="P57" i="99"/>
  <c r="F57" i="99"/>
  <c r="N57" i="99"/>
  <c r="H57" i="99"/>
  <c r="M57" i="99"/>
  <c r="E87" i="99"/>
  <c r="Q57" i="99"/>
  <c r="L57" i="99"/>
  <c r="F39" i="99"/>
  <c r="F40" i="99"/>
  <c r="F41" i="99"/>
  <c r="D41" i="99"/>
  <c r="D10" i="679"/>
  <c r="D11" i="679"/>
  <c r="D12" i="679"/>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A8" i="679"/>
  <c r="AB8" i="679"/>
  <c r="AC8" i="679"/>
  <c r="AD8" i="679"/>
  <c r="AE8" i="679"/>
  <c r="AF8" i="679"/>
  <c r="AG8" i="679"/>
  <c r="AH8" i="679"/>
  <c r="AI8" i="679"/>
  <c r="AJ8" i="679"/>
  <c r="AK8" i="679"/>
  <c r="AL8" i="679"/>
  <c r="AM8" i="679"/>
  <c r="AN8" i="679"/>
  <c r="AO8" i="679"/>
  <c r="AP8" i="679"/>
  <c r="AQ8" i="679"/>
  <c r="AR8" i="679"/>
  <c r="AS8" i="679"/>
  <c r="AT8" i="679"/>
  <c r="AU8" i="679"/>
  <c r="AA9" i="679"/>
  <c r="AB9" i="679"/>
  <c r="AC9" i="679"/>
  <c r="AD9" i="679"/>
  <c r="AE9" i="679"/>
  <c r="AF9" i="679"/>
  <c r="AG9" i="679"/>
  <c r="AH9" i="679"/>
  <c r="AI9" i="679"/>
  <c r="AJ9" i="679"/>
  <c r="AK9" i="679"/>
  <c r="AL9" i="679"/>
  <c r="AM9" i="679"/>
  <c r="AN9" i="679"/>
  <c r="AO9" i="679"/>
  <c r="AP9" i="679"/>
  <c r="AQ9" i="679"/>
  <c r="AR9" i="679"/>
  <c r="AS9" i="679"/>
  <c r="AT9" i="679"/>
  <c r="AU9" i="679"/>
  <c r="AA10" i="679"/>
  <c r="AB10" i="679"/>
  <c r="AC10" i="679"/>
  <c r="AD10" i="679"/>
  <c r="AE10" i="679"/>
  <c r="AF10" i="679"/>
  <c r="AG10" i="679"/>
  <c r="AH10" i="679"/>
  <c r="AI10" i="679"/>
  <c r="AJ10" i="679"/>
  <c r="AK10" i="679"/>
  <c r="AL10" i="679"/>
  <c r="AM10" i="679"/>
  <c r="AN10" i="679"/>
  <c r="AO10" i="679"/>
  <c r="AP10" i="679"/>
  <c r="AQ10" i="679"/>
  <c r="AR10" i="679"/>
  <c r="AS10" i="679"/>
  <c r="AT10" i="679"/>
  <c r="AU10" i="679"/>
  <c r="AA11" i="679"/>
  <c r="AB11" i="679"/>
  <c r="AC11" i="679"/>
  <c r="AD11" i="679"/>
  <c r="AE11" i="679"/>
  <c r="AF11" i="679"/>
  <c r="AG11" i="679"/>
  <c r="AH11" i="679"/>
  <c r="AI11" i="679"/>
  <c r="AJ11" i="679"/>
  <c r="AK11" i="679"/>
  <c r="AL11" i="679"/>
  <c r="AM11" i="679"/>
  <c r="AN11" i="679"/>
  <c r="AO11" i="679"/>
  <c r="AP11" i="679"/>
  <c r="AQ11" i="679"/>
  <c r="AR11" i="679"/>
  <c r="AS11" i="679"/>
  <c r="AT11" i="679"/>
  <c r="AU11" i="679"/>
  <c r="AA12" i="679"/>
  <c r="AB12" i="679"/>
  <c r="AC12" i="679"/>
  <c r="AD12" i="679"/>
  <c r="AE12" i="679"/>
  <c r="AF12" i="679"/>
  <c r="AG12" i="679"/>
  <c r="AH12" i="679"/>
  <c r="AI12" i="679"/>
  <c r="AJ12" i="679"/>
  <c r="AK12" i="679"/>
  <c r="AL12" i="679"/>
  <c r="AM12" i="679"/>
  <c r="AN12" i="679"/>
  <c r="AO12" i="679"/>
  <c r="AP12" i="679"/>
  <c r="AQ12" i="679"/>
  <c r="AR12" i="679"/>
  <c r="AS12" i="679"/>
  <c r="AT12" i="679"/>
  <c r="AU12" i="679"/>
  <c r="AA13" i="679"/>
  <c r="AB13" i="679"/>
  <c r="AC13" i="679"/>
  <c r="AD13" i="679"/>
  <c r="AE13" i="679"/>
  <c r="AF13" i="679"/>
  <c r="AG13" i="679"/>
  <c r="AH13" i="679"/>
  <c r="AI13" i="679"/>
  <c r="AJ13" i="679"/>
  <c r="AK13" i="679"/>
  <c r="AL13" i="679"/>
  <c r="AM13" i="679"/>
  <c r="AN13" i="679"/>
  <c r="AO13" i="679"/>
  <c r="AP13" i="679"/>
  <c r="AQ13" i="679"/>
  <c r="AR13" i="679"/>
  <c r="AS13" i="679"/>
  <c r="AT13" i="679"/>
  <c r="AU13" i="679"/>
  <c r="AA14" i="679"/>
  <c r="AB14" i="679"/>
  <c r="AC14" i="679"/>
  <c r="AD14" i="679"/>
  <c r="AE14" i="679"/>
  <c r="AF14" i="679"/>
  <c r="AG14" i="679"/>
  <c r="AH14" i="679"/>
  <c r="AI14" i="679"/>
  <c r="AJ14" i="679"/>
  <c r="AK14" i="679"/>
  <c r="AL14" i="679"/>
  <c r="AM14" i="679"/>
  <c r="AN14" i="679"/>
  <c r="AO14" i="679"/>
  <c r="AP14" i="679"/>
  <c r="AQ14" i="679"/>
  <c r="AR14" i="679"/>
  <c r="AS14" i="679"/>
  <c r="AT14" i="679"/>
  <c r="AU14" i="679"/>
  <c r="AA15" i="679"/>
  <c r="AB15" i="679"/>
  <c r="AC15" i="679"/>
  <c r="AD15" i="679"/>
  <c r="AE15" i="679"/>
  <c r="AF15" i="679"/>
  <c r="AG15" i="679"/>
  <c r="AH15" i="679"/>
  <c r="AI15" i="679"/>
  <c r="AJ15" i="679"/>
  <c r="AK15" i="679"/>
  <c r="AL15" i="679"/>
  <c r="AM15" i="679"/>
  <c r="AN15" i="679"/>
  <c r="AO15" i="679"/>
  <c r="AP15" i="679"/>
  <c r="AQ15" i="679"/>
  <c r="AR15" i="679"/>
  <c r="AS15" i="679"/>
  <c r="AT15" i="679"/>
  <c r="AU15" i="679"/>
  <c r="AA16" i="679"/>
  <c r="AB16" i="679"/>
  <c r="AC16" i="679"/>
  <c r="AD16" i="679"/>
  <c r="AE16" i="679"/>
  <c r="AF16" i="679"/>
  <c r="AG16" i="679"/>
  <c r="AH16" i="679"/>
  <c r="AI16" i="679"/>
  <c r="AJ16" i="679"/>
  <c r="AK16" i="679"/>
  <c r="AL16" i="679"/>
  <c r="AM16" i="679"/>
  <c r="AN16" i="679"/>
  <c r="AO16" i="679"/>
  <c r="AP16" i="679"/>
  <c r="AQ16" i="679"/>
  <c r="AR16" i="679"/>
  <c r="AS16" i="679"/>
  <c r="AT16" i="679"/>
  <c r="AU16" i="679"/>
  <c r="AA17" i="679"/>
  <c r="AB17" i="679"/>
  <c r="AC17" i="679"/>
  <c r="AD17" i="679"/>
  <c r="AE17" i="679"/>
  <c r="AF17" i="679"/>
  <c r="AG17" i="679"/>
  <c r="AH17" i="679"/>
  <c r="AI17" i="679"/>
  <c r="AJ17" i="679"/>
  <c r="AK17" i="679"/>
  <c r="AL17" i="679"/>
  <c r="AM17" i="679"/>
  <c r="AN17" i="679"/>
  <c r="AO17" i="679"/>
  <c r="AP17" i="679"/>
  <c r="AQ17" i="679"/>
  <c r="AR17" i="679"/>
  <c r="AS17" i="679"/>
  <c r="AT17" i="679"/>
  <c r="AU17" i="679"/>
  <c r="AA18" i="679"/>
  <c r="AB18" i="679"/>
  <c r="AC18" i="679"/>
  <c r="AD18" i="679"/>
  <c r="AE18" i="679"/>
  <c r="AF18" i="679"/>
  <c r="AG18" i="679"/>
  <c r="AH18" i="679"/>
  <c r="AI18" i="679"/>
  <c r="AJ18" i="679"/>
  <c r="AK18" i="679"/>
  <c r="AL18" i="679"/>
  <c r="AM18" i="679"/>
  <c r="AN18" i="679"/>
  <c r="AO18" i="679"/>
  <c r="AP18" i="679"/>
  <c r="AQ18" i="679"/>
  <c r="AR18" i="679"/>
  <c r="AS18" i="679"/>
  <c r="AT18" i="679"/>
  <c r="AU18" i="679"/>
  <c r="AA19" i="679"/>
  <c r="AB19" i="679"/>
  <c r="AC19" i="679"/>
  <c r="AD19" i="679"/>
  <c r="AE19" i="679"/>
  <c r="AF19" i="679"/>
  <c r="AG19" i="679"/>
  <c r="AH19" i="679"/>
  <c r="AI19" i="679"/>
  <c r="AJ19" i="679"/>
  <c r="AK19" i="679"/>
  <c r="AL19" i="679"/>
  <c r="AM19" i="679"/>
  <c r="AN19" i="679"/>
  <c r="AO19" i="679"/>
  <c r="AP19" i="679"/>
  <c r="AQ19" i="679"/>
  <c r="AR19" i="679"/>
  <c r="AS19" i="679"/>
  <c r="AT19" i="679"/>
  <c r="AU19" i="679"/>
  <c r="AA20" i="679"/>
  <c r="AB20" i="679"/>
  <c r="AC20" i="679"/>
  <c r="AD20" i="679"/>
  <c r="AE20" i="679"/>
  <c r="AF20" i="679"/>
  <c r="AG20" i="679"/>
  <c r="AH20" i="679"/>
  <c r="AI20" i="679"/>
  <c r="AJ20" i="679"/>
  <c r="AK20" i="679"/>
  <c r="AL20" i="679"/>
  <c r="AM20" i="679"/>
  <c r="AN20" i="679"/>
  <c r="AO20" i="679"/>
  <c r="AP20" i="679"/>
  <c r="AQ20" i="679"/>
  <c r="AR20" i="679"/>
  <c r="AS20" i="679"/>
  <c r="AT20" i="679"/>
  <c r="AU20" i="679"/>
  <c r="AA21" i="679"/>
  <c r="AB21" i="679"/>
  <c r="AC21" i="679"/>
  <c r="AD21" i="679"/>
  <c r="AE21" i="679"/>
  <c r="AF21" i="679"/>
  <c r="AG21" i="679"/>
  <c r="AH21" i="679"/>
  <c r="AI21" i="679"/>
  <c r="AJ21" i="679"/>
  <c r="AK21" i="679"/>
  <c r="AL21" i="679"/>
  <c r="AM21" i="679"/>
  <c r="AN21" i="679"/>
  <c r="AO21" i="679"/>
  <c r="AP21" i="679"/>
  <c r="AQ21" i="679"/>
  <c r="AR21" i="679"/>
  <c r="AS21" i="679"/>
  <c r="AT21" i="679"/>
  <c r="AU21" i="679"/>
  <c r="AA22" i="679"/>
  <c r="AB22" i="679"/>
  <c r="AC22" i="679"/>
  <c r="AD22" i="679"/>
  <c r="AE22" i="679"/>
  <c r="AF22" i="679"/>
  <c r="AG22" i="679"/>
  <c r="AH22" i="679"/>
  <c r="AI22" i="679"/>
  <c r="AJ22" i="679"/>
  <c r="AK22" i="679"/>
  <c r="AL22" i="679"/>
  <c r="AM22" i="679"/>
  <c r="AN22" i="679"/>
  <c r="AO22" i="679"/>
  <c r="AP22" i="679"/>
  <c r="AQ22" i="679"/>
  <c r="AR22" i="679"/>
  <c r="AS22" i="679"/>
  <c r="AT22" i="679"/>
  <c r="AU22" i="679"/>
  <c r="AA23" i="679"/>
  <c r="AB23" i="679"/>
  <c r="AC23" i="679"/>
  <c r="AD23" i="679"/>
  <c r="AE23" i="679"/>
  <c r="AF23" i="679"/>
  <c r="AG23" i="679"/>
  <c r="AH23" i="679"/>
  <c r="AI23" i="679"/>
  <c r="AJ23" i="679"/>
  <c r="AK23" i="679"/>
  <c r="AL23" i="679"/>
  <c r="AM23" i="679"/>
  <c r="AN23" i="679"/>
  <c r="AO23" i="679"/>
  <c r="AP23" i="679"/>
  <c r="AQ23" i="679"/>
  <c r="AR23" i="679"/>
  <c r="AS23" i="679"/>
  <c r="AT23" i="679"/>
  <c r="AU23" i="679"/>
  <c r="AA24" i="679"/>
  <c r="AB24" i="679"/>
  <c r="AC24" i="679"/>
  <c r="AD24" i="679"/>
  <c r="AE24" i="679"/>
  <c r="AF24" i="679"/>
  <c r="AG24" i="679"/>
  <c r="AH24" i="679"/>
  <c r="AI24" i="679"/>
  <c r="AJ24" i="679"/>
  <c r="AK24" i="679"/>
  <c r="AL24" i="679"/>
  <c r="AM24" i="679"/>
  <c r="AN24" i="679"/>
  <c r="AO24" i="679"/>
  <c r="AP24" i="679"/>
  <c r="AQ24" i="679"/>
  <c r="AR24" i="679"/>
  <c r="AS24" i="679"/>
  <c r="AT24" i="679"/>
  <c r="AU24" i="679"/>
  <c r="AA25" i="679"/>
  <c r="AB25" i="679"/>
  <c r="AC25" i="679"/>
  <c r="AD25" i="679"/>
  <c r="AE25" i="679"/>
  <c r="AF25" i="679"/>
  <c r="AG25" i="679"/>
  <c r="AH25" i="679"/>
  <c r="AI25" i="679"/>
  <c r="AJ25" i="679"/>
  <c r="AK25" i="679"/>
  <c r="AL25" i="679"/>
  <c r="AM25" i="679"/>
  <c r="AN25" i="679"/>
  <c r="AO25" i="679"/>
  <c r="AP25" i="679"/>
  <c r="AQ25" i="679"/>
  <c r="AR25" i="679"/>
  <c r="AS25" i="679"/>
  <c r="AT25" i="679"/>
  <c r="AU25" i="679"/>
  <c r="AA26" i="679"/>
  <c r="AB26" i="679"/>
  <c r="AC26" i="679"/>
  <c r="AD26" i="679"/>
  <c r="AE26" i="679"/>
  <c r="AF26" i="679"/>
  <c r="AG26" i="679"/>
  <c r="AH26" i="679"/>
  <c r="AI26" i="679"/>
  <c r="AJ26" i="679"/>
  <c r="AK26" i="679"/>
  <c r="AL26" i="679"/>
  <c r="AM26" i="679"/>
  <c r="AN26" i="679"/>
  <c r="AO26" i="679"/>
  <c r="AP26" i="679"/>
  <c r="AQ26" i="679"/>
  <c r="AR26" i="679"/>
  <c r="AS26" i="679"/>
  <c r="AT26" i="679"/>
  <c r="AU26" i="679"/>
  <c r="AA27" i="679"/>
  <c r="AB27" i="679"/>
  <c r="AC27" i="679"/>
  <c r="AD27" i="679"/>
  <c r="AE27" i="679"/>
  <c r="AF27" i="679"/>
  <c r="AG27" i="679"/>
  <c r="AH27" i="679"/>
  <c r="AI27" i="679"/>
  <c r="AJ27" i="679"/>
  <c r="AK27" i="679"/>
  <c r="AL27" i="679"/>
  <c r="AM27" i="679"/>
  <c r="AN27" i="679"/>
  <c r="AO27" i="679"/>
  <c r="AP27" i="679"/>
  <c r="AQ27" i="679"/>
  <c r="AR27" i="679"/>
  <c r="AS27" i="679"/>
  <c r="AT27" i="679"/>
  <c r="AU27" i="679"/>
  <c r="AA28" i="679"/>
  <c r="AB28" i="679"/>
  <c r="AC28" i="679"/>
  <c r="AD28" i="679"/>
  <c r="AE28" i="679"/>
  <c r="AF28" i="679"/>
  <c r="AG28" i="679"/>
  <c r="AH28" i="679"/>
  <c r="AI28" i="679"/>
  <c r="AJ28" i="679"/>
  <c r="AK28" i="679"/>
  <c r="AL28" i="679"/>
  <c r="AM28" i="679"/>
  <c r="AN28" i="679"/>
  <c r="AO28" i="679"/>
  <c r="AP28" i="679"/>
  <c r="AQ28" i="679"/>
  <c r="AR28" i="679"/>
  <c r="AS28" i="679"/>
  <c r="AT28" i="679"/>
  <c r="AU28" i="679"/>
  <c r="AA29" i="679"/>
  <c r="AB29" i="679"/>
  <c r="AC29" i="679"/>
  <c r="AD29" i="679"/>
  <c r="AE29" i="679"/>
  <c r="AF29" i="679"/>
  <c r="AG29" i="679"/>
  <c r="AH29" i="679"/>
  <c r="AI29" i="679"/>
  <c r="AJ29" i="679"/>
  <c r="AK29" i="679"/>
  <c r="AL29" i="679"/>
  <c r="AM29" i="679"/>
  <c r="AN29" i="679"/>
  <c r="AO29" i="679"/>
  <c r="AP29" i="679"/>
  <c r="AQ29" i="679"/>
  <c r="AR29" i="679"/>
  <c r="AS29" i="679"/>
  <c r="AT29" i="679"/>
  <c r="AU29" i="679"/>
  <c r="AA30" i="679"/>
  <c r="AB30" i="679"/>
  <c r="AC30" i="679"/>
  <c r="AD30" i="679"/>
  <c r="AE30" i="679"/>
  <c r="AF30" i="679"/>
  <c r="AG30" i="679"/>
  <c r="AH30" i="679"/>
  <c r="AI30" i="679"/>
  <c r="AJ30" i="679"/>
  <c r="AK30" i="679"/>
  <c r="AL30" i="679"/>
  <c r="AM30" i="679"/>
  <c r="AN30" i="679"/>
  <c r="AO30" i="679"/>
  <c r="AP30" i="679"/>
  <c r="AQ30" i="679"/>
  <c r="AR30" i="679"/>
  <c r="AS30" i="679"/>
  <c r="AT30" i="679"/>
  <c r="AU30" i="679"/>
  <c r="AA31" i="679"/>
  <c r="AB31" i="679"/>
  <c r="AC31" i="679"/>
  <c r="AD31" i="679"/>
  <c r="AE31" i="679"/>
  <c r="AF31" i="679"/>
  <c r="AG31" i="679"/>
  <c r="AH31" i="679"/>
  <c r="AI31" i="679"/>
  <c r="AJ31" i="679"/>
  <c r="AK31" i="679"/>
  <c r="AL31" i="679"/>
  <c r="AM31" i="679"/>
  <c r="AN31" i="679"/>
  <c r="AO31" i="679"/>
  <c r="AP31" i="679"/>
  <c r="AQ31" i="679"/>
  <c r="AR31" i="679"/>
  <c r="AS31" i="679"/>
  <c r="AT31" i="679"/>
  <c r="AU31" i="679"/>
  <c r="AA32" i="679"/>
  <c r="AB32" i="679"/>
  <c r="AC32" i="679"/>
  <c r="AD32" i="679"/>
  <c r="AE32" i="679"/>
  <c r="AF32" i="679"/>
  <c r="AG32" i="679"/>
  <c r="AH32" i="679"/>
  <c r="AI32" i="679"/>
  <c r="AJ32" i="679"/>
  <c r="AK32" i="679"/>
  <c r="AL32" i="679"/>
  <c r="AM32" i="679"/>
  <c r="AN32" i="679"/>
  <c r="AO32" i="679"/>
  <c r="AP32" i="679"/>
  <c r="AQ32" i="679"/>
  <c r="AR32" i="679"/>
  <c r="AS32" i="679"/>
  <c r="AT32" i="679"/>
  <c r="AU32" i="679"/>
  <c r="AA33" i="679"/>
  <c r="AB33" i="679"/>
  <c r="AC33" i="679"/>
  <c r="AD33" i="679"/>
  <c r="AE33" i="679"/>
  <c r="AF33" i="679"/>
  <c r="AG33" i="679"/>
  <c r="AH33" i="679"/>
  <c r="AI33" i="679"/>
  <c r="AJ33" i="679"/>
  <c r="AK33" i="679"/>
  <c r="AL33" i="679"/>
  <c r="AM33" i="679"/>
  <c r="AN33" i="679"/>
  <c r="AO33" i="679"/>
  <c r="AP33" i="679"/>
  <c r="AQ33" i="679"/>
  <c r="AR33" i="679"/>
  <c r="AS33" i="679"/>
  <c r="AT33" i="679"/>
  <c r="AU33" i="679"/>
  <c r="AA34" i="679"/>
  <c r="AB34" i="679"/>
  <c r="AC34" i="679"/>
  <c r="AD34" i="679"/>
  <c r="AE34" i="679"/>
  <c r="AF34" i="679"/>
  <c r="AG34" i="679"/>
  <c r="AH34" i="679"/>
  <c r="AI34" i="679"/>
  <c r="AJ34" i="679"/>
  <c r="AK34" i="679"/>
  <c r="AL34" i="679"/>
  <c r="AM34" i="679"/>
  <c r="AN34" i="679"/>
  <c r="AO34" i="679"/>
  <c r="AP34" i="679"/>
  <c r="AQ34" i="679"/>
  <c r="AR34" i="679"/>
  <c r="AS34" i="679"/>
  <c r="AT34" i="679"/>
  <c r="AU34" i="679"/>
  <c r="AA35" i="679"/>
  <c r="AB35" i="679"/>
  <c r="AC35" i="679"/>
  <c r="AD35" i="679"/>
  <c r="AE35" i="679"/>
  <c r="AF35" i="679"/>
  <c r="AG35" i="679"/>
  <c r="AH35" i="679"/>
  <c r="AI35" i="679"/>
  <c r="AJ35" i="679"/>
  <c r="AK35" i="679"/>
  <c r="AL35" i="679"/>
  <c r="AM35" i="679"/>
  <c r="AN35" i="679"/>
  <c r="AO35" i="679"/>
  <c r="AP35" i="679"/>
  <c r="AQ35" i="679"/>
  <c r="AR35" i="679"/>
  <c r="AS35" i="679"/>
  <c r="AT35" i="679"/>
  <c r="AU35" i="679"/>
  <c r="AA36" i="679"/>
  <c r="AB36" i="679"/>
  <c r="AC36" i="679"/>
  <c r="AD36" i="679"/>
  <c r="AE36" i="679"/>
  <c r="AF36" i="679"/>
  <c r="AG36" i="679"/>
  <c r="AH36" i="679"/>
  <c r="AI36" i="679"/>
  <c r="AJ36" i="679"/>
  <c r="AK36" i="679"/>
  <c r="AL36" i="679"/>
  <c r="AM36" i="679"/>
  <c r="AN36" i="679"/>
  <c r="AO36" i="679"/>
  <c r="AP36" i="679"/>
  <c r="AQ36" i="679"/>
  <c r="AR36" i="679"/>
  <c r="AS36" i="679"/>
  <c r="AT36" i="679"/>
  <c r="AU36" i="679"/>
  <c r="AA37" i="679"/>
  <c r="AB37" i="679"/>
  <c r="AC37" i="679"/>
  <c r="AD37" i="679"/>
  <c r="AE37" i="679"/>
  <c r="AF37" i="679"/>
  <c r="AG37" i="679"/>
  <c r="AH37" i="679"/>
  <c r="AI37" i="679"/>
  <c r="AJ37" i="679"/>
  <c r="AK37" i="679"/>
  <c r="AL37" i="679"/>
  <c r="AM37" i="679"/>
  <c r="AN37" i="679"/>
  <c r="AO37" i="679"/>
  <c r="AP37" i="679"/>
  <c r="AQ37" i="679"/>
  <c r="AR37" i="679"/>
  <c r="AS37" i="679"/>
  <c r="AT37" i="679"/>
  <c r="AU37" i="679"/>
  <c r="AA38" i="679"/>
  <c r="AB38" i="679"/>
  <c r="AC38" i="679"/>
  <c r="AD38" i="679"/>
  <c r="AE38" i="679"/>
  <c r="AF38" i="679"/>
  <c r="AG38" i="679"/>
  <c r="AH38" i="679"/>
  <c r="AI38" i="679"/>
  <c r="AJ38" i="679"/>
  <c r="AK38" i="679"/>
  <c r="AL38" i="679"/>
  <c r="AM38" i="679"/>
  <c r="AN38" i="679"/>
  <c r="AO38" i="679"/>
  <c r="AP38" i="679"/>
  <c r="AQ38" i="679"/>
  <c r="AR38" i="679"/>
  <c r="AS38" i="679"/>
  <c r="AT38" i="679"/>
  <c r="AU38" i="679"/>
  <c r="AA39" i="679"/>
  <c r="AB39" i="679"/>
  <c r="AC39" i="679"/>
  <c r="AD39" i="679"/>
  <c r="AE39" i="679"/>
  <c r="AF39" i="679"/>
  <c r="AG39" i="679"/>
  <c r="AH39" i="679"/>
  <c r="AI39" i="679"/>
  <c r="AJ39" i="679"/>
  <c r="AK39" i="679"/>
  <c r="AL39" i="679"/>
  <c r="AM39" i="679"/>
  <c r="AN39" i="679"/>
  <c r="AO39" i="679"/>
  <c r="AP39" i="679"/>
  <c r="AQ39" i="679"/>
  <c r="AR39" i="679"/>
  <c r="AS39" i="679"/>
  <c r="AT39" i="679"/>
  <c r="AU39" i="679"/>
  <c r="AA40" i="679"/>
  <c r="AB40" i="679"/>
  <c r="AC40" i="679"/>
  <c r="AD40" i="679"/>
  <c r="AE40" i="679"/>
  <c r="AF40" i="679"/>
  <c r="AG40" i="679"/>
  <c r="AH40" i="679"/>
  <c r="AI40" i="679"/>
  <c r="AJ40" i="679"/>
  <c r="AK40" i="679"/>
  <c r="AL40" i="679"/>
  <c r="AM40" i="679"/>
  <c r="AN40" i="679"/>
  <c r="AO40" i="679"/>
  <c r="AP40" i="679"/>
  <c r="AQ40" i="679"/>
  <c r="AR40" i="679"/>
  <c r="AS40" i="679"/>
  <c r="AT40" i="679"/>
  <c r="AU40" i="679"/>
  <c r="AA41" i="679"/>
  <c r="AB41" i="679"/>
  <c r="AC41" i="679"/>
  <c r="AD41" i="679"/>
  <c r="AE41" i="679"/>
  <c r="AF41" i="679"/>
  <c r="AG41" i="679"/>
  <c r="AH41" i="679"/>
  <c r="AI41" i="679"/>
  <c r="AJ41" i="679"/>
  <c r="AK41" i="679"/>
  <c r="AL41" i="679"/>
  <c r="AM41" i="679"/>
  <c r="AN41" i="679"/>
  <c r="AO41" i="679"/>
  <c r="AP41" i="679"/>
  <c r="AQ41" i="679"/>
  <c r="AR41" i="679"/>
  <c r="AS41" i="679"/>
  <c r="AT41" i="679"/>
  <c r="AU41" i="679"/>
  <c r="AA42" i="679"/>
  <c r="AB42" i="679"/>
  <c r="AC42" i="679"/>
  <c r="AD42" i="679"/>
  <c r="AE42" i="679"/>
  <c r="AF42" i="679"/>
  <c r="AG42" i="679"/>
  <c r="AH42" i="679"/>
  <c r="AI42" i="679"/>
  <c r="AJ42" i="679"/>
  <c r="AK42" i="679"/>
  <c r="AL42" i="679"/>
  <c r="AM42" i="679"/>
  <c r="AN42" i="679"/>
  <c r="AO42" i="679"/>
  <c r="AP42" i="679"/>
  <c r="AQ42" i="679"/>
  <c r="AR42" i="679"/>
  <c r="AS42" i="679"/>
  <c r="AT42" i="679"/>
  <c r="AU42" i="679"/>
  <c r="AA43" i="679"/>
  <c r="AB43" i="679"/>
  <c r="AC43" i="679"/>
  <c r="AD43" i="679"/>
  <c r="AE43" i="679"/>
  <c r="AF43" i="679"/>
  <c r="AG43" i="679"/>
  <c r="AH43" i="679"/>
  <c r="AI43" i="679"/>
  <c r="AJ43" i="679"/>
  <c r="AK43" i="679"/>
  <c r="AL43" i="679"/>
  <c r="AM43" i="679"/>
  <c r="AN43" i="679"/>
  <c r="AO43" i="679"/>
  <c r="AP43" i="679"/>
  <c r="AQ43" i="679"/>
  <c r="AR43" i="679"/>
  <c r="AS43" i="679"/>
  <c r="AT43" i="679"/>
  <c r="AU43" i="679"/>
  <c r="AA44" i="679"/>
  <c r="AB44" i="679"/>
  <c r="AC44" i="679"/>
  <c r="AD44" i="679"/>
  <c r="AE44" i="679"/>
  <c r="AF44" i="679"/>
  <c r="AG44" i="679"/>
  <c r="AH44" i="679"/>
  <c r="AI44" i="679"/>
  <c r="AJ44" i="679"/>
  <c r="AK44" i="679"/>
  <c r="AL44" i="679"/>
  <c r="AM44" i="679"/>
  <c r="AN44" i="679"/>
  <c r="AO44" i="679"/>
  <c r="AP44" i="679"/>
  <c r="AQ44" i="679"/>
  <c r="AR44" i="679"/>
  <c r="AS44" i="679"/>
  <c r="AT44" i="679"/>
  <c r="AU44" i="679"/>
  <c r="AA45" i="679"/>
  <c r="AB45" i="679"/>
  <c r="AC45" i="679"/>
  <c r="AD45" i="679"/>
  <c r="AE45" i="679"/>
  <c r="AF45" i="679"/>
  <c r="AG45" i="679"/>
  <c r="AH45" i="679"/>
  <c r="AI45" i="679"/>
  <c r="AJ45" i="679"/>
  <c r="AK45" i="679"/>
  <c r="AL45" i="679"/>
  <c r="AM45" i="679"/>
  <c r="AN45" i="679"/>
  <c r="AO45" i="679"/>
  <c r="AP45" i="679"/>
  <c r="AQ45" i="679"/>
  <c r="AR45" i="679"/>
  <c r="AS45" i="679"/>
  <c r="AT45" i="679"/>
  <c r="AU45" i="679"/>
  <c r="AA46" i="679"/>
  <c r="AB46" i="679"/>
  <c r="AC46" i="679"/>
  <c r="AD46" i="679"/>
  <c r="AE46" i="679"/>
  <c r="AF46" i="679"/>
  <c r="AG46" i="679"/>
  <c r="AH46" i="679"/>
  <c r="AI46" i="679"/>
  <c r="AJ46" i="679"/>
  <c r="AK46" i="679"/>
  <c r="AL46" i="679"/>
  <c r="AM46" i="679"/>
  <c r="AN46" i="679"/>
  <c r="AO46" i="679"/>
  <c r="AP46" i="679"/>
  <c r="AQ46" i="679"/>
  <c r="AR46" i="679"/>
  <c r="AS46" i="679"/>
  <c r="AT46" i="679"/>
  <c r="AU46" i="679"/>
  <c r="AA47" i="679"/>
  <c r="AB47" i="679"/>
  <c r="AC47" i="679"/>
  <c r="AD47" i="679"/>
  <c r="AE47" i="679"/>
  <c r="AF47" i="679"/>
  <c r="AG47" i="679"/>
  <c r="AH47" i="679"/>
  <c r="AI47" i="679"/>
  <c r="AJ47" i="679"/>
  <c r="AK47" i="679"/>
  <c r="AL47" i="679"/>
  <c r="AM47" i="679"/>
  <c r="AN47" i="679"/>
  <c r="AO47" i="679"/>
  <c r="AP47" i="679"/>
  <c r="AQ47" i="679"/>
  <c r="AR47" i="679"/>
  <c r="AS47" i="679"/>
  <c r="AT47" i="679"/>
  <c r="AU47" i="679"/>
  <c r="AA48" i="679"/>
  <c r="AB48" i="679"/>
  <c r="AC48" i="679"/>
  <c r="AD48" i="679"/>
  <c r="AE48" i="679"/>
  <c r="AF48" i="679"/>
  <c r="AG48" i="679"/>
  <c r="AH48" i="679"/>
  <c r="AI48" i="679"/>
  <c r="AJ48" i="679"/>
  <c r="AK48" i="679"/>
  <c r="AL48" i="679"/>
  <c r="AM48" i="679"/>
  <c r="AN48" i="679"/>
  <c r="AO48" i="679"/>
  <c r="AP48" i="679"/>
  <c r="AQ48" i="679"/>
  <c r="AR48" i="679"/>
  <c r="AS48" i="679"/>
  <c r="AT48" i="679"/>
  <c r="AU48" i="679"/>
  <c r="AA49" i="679"/>
  <c r="AB49" i="679"/>
  <c r="AC49" i="679"/>
  <c r="AD49" i="679"/>
  <c r="AE49" i="679"/>
  <c r="AF49" i="679"/>
  <c r="AG49" i="679"/>
  <c r="AH49" i="679"/>
  <c r="AI49" i="679"/>
  <c r="AJ49" i="679"/>
  <c r="AK49" i="679"/>
  <c r="AL49" i="679"/>
  <c r="AM49" i="679"/>
  <c r="AN49" i="679"/>
  <c r="AO49" i="679"/>
  <c r="AP49" i="679"/>
  <c r="AQ49" i="679"/>
  <c r="AR49" i="679"/>
  <c r="AS49" i="679"/>
  <c r="AT49" i="679"/>
  <c r="AU49" i="679"/>
  <c r="AA50" i="679"/>
  <c r="AB50" i="679"/>
  <c r="AC50" i="679"/>
  <c r="AD50" i="679"/>
  <c r="AE50" i="679"/>
  <c r="AF50" i="679"/>
  <c r="AG50" i="679"/>
  <c r="AH50" i="679"/>
  <c r="AI50" i="679"/>
  <c r="AJ50" i="679"/>
  <c r="AK50" i="679"/>
  <c r="AL50" i="679"/>
  <c r="AM50" i="679"/>
  <c r="AN50" i="679"/>
  <c r="AO50" i="679"/>
  <c r="AP50" i="679"/>
  <c r="AQ50" i="679"/>
  <c r="AR50" i="679"/>
  <c r="AS50" i="679"/>
  <c r="AT50" i="679"/>
  <c r="AU50" i="679"/>
  <c r="AA51" i="679"/>
  <c r="AB51" i="679"/>
  <c r="AC51" i="679"/>
  <c r="AD51" i="679"/>
  <c r="AE51" i="679"/>
  <c r="AF51" i="679"/>
  <c r="AG51" i="679"/>
  <c r="AH51" i="679"/>
  <c r="AI51" i="679"/>
  <c r="AJ51" i="679"/>
  <c r="AK51" i="679"/>
  <c r="AL51" i="679"/>
  <c r="AM51" i="679"/>
  <c r="AN51" i="679"/>
  <c r="AO51" i="679"/>
  <c r="AP51" i="679"/>
  <c r="AQ51" i="679"/>
  <c r="AR51" i="679"/>
  <c r="AS51" i="679"/>
  <c r="AT51" i="679"/>
  <c r="AU51" i="679"/>
  <c r="AA52" i="679"/>
  <c r="AB52" i="679"/>
  <c r="AC52" i="679"/>
  <c r="AD52" i="679"/>
  <c r="AE52" i="679"/>
  <c r="AF52" i="679"/>
  <c r="AG52" i="679"/>
  <c r="AH52" i="679"/>
  <c r="AI52" i="679"/>
  <c r="AJ52" i="679"/>
  <c r="AK52" i="679"/>
  <c r="AL52" i="679"/>
  <c r="AM52" i="679"/>
  <c r="AN52" i="679"/>
  <c r="AO52" i="679"/>
  <c r="AP52" i="679"/>
  <c r="AQ52" i="679"/>
  <c r="AR52" i="679"/>
  <c r="AS52" i="679"/>
  <c r="AT52" i="679"/>
  <c r="AU52" i="679"/>
  <c r="AA53" i="679"/>
  <c r="AB53" i="679"/>
  <c r="AC53" i="679"/>
  <c r="AD53" i="679"/>
  <c r="AE53" i="679"/>
  <c r="AF53" i="679"/>
  <c r="AG53" i="679"/>
  <c r="AH53" i="679"/>
  <c r="AI53" i="679"/>
  <c r="AJ53" i="679"/>
  <c r="AK53" i="679"/>
  <c r="AL53" i="679"/>
  <c r="AM53" i="679"/>
  <c r="AN53" i="679"/>
  <c r="AO53" i="679"/>
  <c r="AP53" i="679"/>
  <c r="AQ53" i="679"/>
  <c r="AR53" i="679"/>
  <c r="AS53" i="679"/>
  <c r="AT53" i="679"/>
  <c r="AU53" i="679"/>
  <c r="AA54" i="679"/>
  <c r="AB54" i="679"/>
  <c r="AC54" i="679"/>
  <c r="AD54" i="679"/>
  <c r="AE54" i="679"/>
  <c r="AF54" i="679"/>
  <c r="AG54" i="679"/>
  <c r="AH54" i="679"/>
  <c r="AI54" i="679"/>
  <c r="AJ54" i="679"/>
  <c r="AK54" i="679"/>
  <c r="AL54" i="679"/>
  <c r="AM54" i="679"/>
  <c r="AN54" i="679"/>
  <c r="AO54" i="679"/>
  <c r="AP54" i="679"/>
  <c r="AQ54" i="679"/>
  <c r="AR54" i="679"/>
  <c r="AS54" i="679"/>
  <c r="AT54" i="679"/>
  <c r="AU54" i="679"/>
  <c r="AA55" i="679"/>
  <c r="AB55" i="679"/>
  <c r="AC55" i="679"/>
  <c r="AD55" i="679"/>
  <c r="AE55" i="679"/>
  <c r="AF55" i="679"/>
  <c r="AG55" i="679"/>
  <c r="AH55" i="679"/>
  <c r="AI55" i="679"/>
  <c r="AJ55" i="679"/>
  <c r="AK55" i="679"/>
  <c r="AL55" i="679"/>
  <c r="AM55" i="679"/>
  <c r="AN55" i="679"/>
  <c r="AO55" i="679"/>
  <c r="AP55" i="679"/>
  <c r="AQ55" i="679"/>
  <c r="AR55" i="679"/>
  <c r="AS55" i="679"/>
  <c r="AT55" i="679"/>
  <c r="AU55" i="679"/>
  <c r="AA56" i="679"/>
  <c r="AB56" i="679"/>
  <c r="AC56" i="679"/>
  <c r="AD56" i="679"/>
  <c r="AE56" i="679"/>
  <c r="AF56" i="679"/>
  <c r="AG56" i="679"/>
  <c r="AH56" i="679"/>
  <c r="AI56" i="679"/>
  <c r="AJ56" i="679"/>
  <c r="AK56" i="679"/>
  <c r="AL56" i="679"/>
  <c r="AM56" i="679"/>
  <c r="AN56" i="679"/>
  <c r="AO56" i="679"/>
  <c r="AP56" i="679"/>
  <c r="AQ56" i="679"/>
  <c r="AR56" i="679"/>
  <c r="AS56" i="679"/>
  <c r="AT56" i="679"/>
  <c r="AU56" i="679"/>
  <c r="AA57" i="679"/>
  <c r="AB57" i="679"/>
  <c r="AC57" i="679"/>
  <c r="AD57" i="679"/>
  <c r="AE57" i="679"/>
  <c r="AF57" i="679"/>
  <c r="AG57" i="679"/>
  <c r="AH57" i="679"/>
  <c r="AI57" i="679"/>
  <c r="AJ57" i="679"/>
  <c r="AK57" i="679"/>
  <c r="AL57" i="679"/>
  <c r="AM57" i="679"/>
  <c r="AN57" i="679"/>
  <c r="AO57" i="679"/>
  <c r="AP57" i="679"/>
  <c r="AQ57" i="679"/>
  <c r="AR57" i="679"/>
  <c r="AS57" i="679"/>
  <c r="AT57" i="679"/>
  <c r="AU57" i="679"/>
  <c r="AA58" i="679"/>
  <c r="AB58" i="679"/>
  <c r="AC58" i="679"/>
  <c r="AD58" i="679"/>
  <c r="AE58" i="679"/>
  <c r="AF58" i="679"/>
  <c r="AG58" i="679"/>
  <c r="AH58" i="679"/>
  <c r="AI58" i="679"/>
  <c r="AJ58" i="679"/>
  <c r="AK58" i="679"/>
  <c r="AL58" i="679"/>
  <c r="AM58" i="679"/>
  <c r="AN58" i="679"/>
  <c r="AO58" i="679"/>
  <c r="AP58" i="679"/>
  <c r="AQ58" i="679"/>
  <c r="AR58" i="679"/>
  <c r="AS58" i="679"/>
  <c r="AT58" i="679"/>
  <c r="AU58" i="679"/>
  <c r="AA59" i="679"/>
  <c r="AB59" i="679"/>
  <c r="AC59" i="679"/>
  <c r="AD59" i="679"/>
  <c r="AE59" i="679"/>
  <c r="AF59" i="679"/>
  <c r="AG59" i="679"/>
  <c r="AH59" i="679"/>
  <c r="AI59" i="679"/>
  <c r="AJ59" i="679"/>
  <c r="AK59" i="679"/>
  <c r="AL59" i="679"/>
  <c r="AM59" i="679"/>
  <c r="AN59" i="679"/>
  <c r="AO59" i="679"/>
  <c r="AP59" i="679"/>
  <c r="AQ59" i="679"/>
  <c r="AR59" i="679"/>
  <c r="AS59" i="679"/>
  <c r="AT59" i="679"/>
  <c r="AU59" i="679"/>
  <c r="AA60" i="679"/>
  <c r="AB60" i="679"/>
  <c r="AC60" i="679"/>
  <c r="AD60" i="679"/>
  <c r="AE60" i="679"/>
  <c r="AF60" i="679"/>
  <c r="AG60" i="679"/>
  <c r="AH60" i="679"/>
  <c r="AI60" i="679"/>
  <c r="AJ60" i="679"/>
  <c r="AK60" i="679"/>
  <c r="AL60" i="679"/>
  <c r="AM60" i="679"/>
  <c r="AN60" i="679"/>
  <c r="AO60" i="679"/>
  <c r="AP60" i="679"/>
  <c r="AQ60" i="679"/>
  <c r="AR60" i="679"/>
  <c r="AS60" i="679"/>
  <c r="AT60" i="679"/>
  <c r="AU60" i="679"/>
  <c r="AA61" i="679"/>
  <c r="AB61" i="679"/>
  <c r="AC61" i="679"/>
  <c r="AD61" i="679"/>
  <c r="AE61" i="679"/>
  <c r="AF61" i="679"/>
  <c r="AG61" i="679"/>
  <c r="AH61" i="679"/>
  <c r="AI61" i="679"/>
  <c r="AJ61" i="679"/>
  <c r="AK61" i="679"/>
  <c r="AL61" i="679"/>
  <c r="AM61" i="679"/>
  <c r="AN61" i="679"/>
  <c r="AO61" i="679"/>
  <c r="AP61" i="679"/>
  <c r="AQ61" i="679"/>
  <c r="AR61" i="679"/>
  <c r="AS61" i="679"/>
  <c r="AT61" i="679"/>
  <c r="AU61" i="679"/>
  <c r="AA62" i="679"/>
  <c r="AB62" i="679"/>
  <c r="AC62" i="679"/>
  <c r="AD62" i="679"/>
  <c r="AE62" i="679"/>
  <c r="AF62" i="679"/>
  <c r="AG62" i="679"/>
  <c r="AH62" i="679"/>
  <c r="AI62" i="679"/>
  <c r="AJ62" i="679"/>
  <c r="AK62" i="679"/>
  <c r="AL62" i="679"/>
  <c r="AM62" i="679"/>
  <c r="AN62" i="679"/>
  <c r="AO62" i="679"/>
  <c r="AP62" i="679"/>
  <c r="AQ62" i="679"/>
  <c r="AR62" i="679"/>
  <c r="AS62" i="679"/>
  <c r="AT62" i="679"/>
  <c r="AU62" i="679"/>
  <c r="AA63" i="679"/>
  <c r="AB63" i="679"/>
  <c r="AC63" i="679"/>
  <c r="AD63" i="679"/>
  <c r="AE63" i="679"/>
  <c r="AF63" i="679"/>
  <c r="AG63" i="679"/>
  <c r="AH63" i="679"/>
  <c r="AI63" i="679"/>
  <c r="AJ63" i="679"/>
  <c r="AK63" i="679"/>
  <c r="AL63" i="679"/>
  <c r="AM63" i="679"/>
  <c r="AN63" i="679"/>
  <c r="AO63" i="679"/>
  <c r="AP63" i="679"/>
  <c r="AQ63" i="679"/>
  <c r="AR63" i="679"/>
  <c r="AS63" i="679"/>
  <c r="AT63" i="679"/>
  <c r="AU63" i="679"/>
  <c r="AA64" i="679"/>
  <c r="AB64" i="679"/>
  <c r="AC64" i="679"/>
  <c r="AD64" i="679"/>
  <c r="AE64" i="679"/>
  <c r="AF64" i="679"/>
  <c r="AG64" i="679"/>
  <c r="AH64" i="679"/>
  <c r="AI64" i="679"/>
  <c r="AJ64" i="679"/>
  <c r="AK64" i="679"/>
  <c r="AL64" i="679"/>
  <c r="AM64" i="679"/>
  <c r="AN64" i="679"/>
  <c r="AO64" i="679"/>
  <c r="AP64" i="679"/>
  <c r="AQ64" i="679"/>
  <c r="AR64" i="679"/>
  <c r="AS64" i="679"/>
  <c r="AT64" i="679"/>
  <c r="AU64" i="679"/>
  <c r="AA65" i="679"/>
  <c r="AB65" i="679"/>
  <c r="AC65" i="679"/>
  <c r="AD65" i="679"/>
  <c r="AE65" i="679"/>
  <c r="AF65" i="679"/>
  <c r="AG65" i="679"/>
  <c r="AH65" i="679"/>
  <c r="AI65" i="679"/>
  <c r="AJ65" i="679"/>
  <c r="AK65" i="679"/>
  <c r="AL65" i="679"/>
  <c r="AM65" i="679"/>
  <c r="AN65" i="679"/>
  <c r="AO65" i="679"/>
  <c r="AP65" i="679"/>
  <c r="AQ65" i="679"/>
  <c r="AR65" i="679"/>
  <c r="AS65" i="679"/>
  <c r="AT65" i="679"/>
  <c r="AU65" i="679"/>
  <c r="AA66" i="679"/>
  <c r="AB66" i="679"/>
  <c r="AC66" i="679"/>
  <c r="AD66" i="679"/>
  <c r="AE66" i="679"/>
  <c r="AF66" i="679"/>
  <c r="AG66" i="679"/>
  <c r="AH66" i="679"/>
  <c r="AI66" i="679"/>
  <c r="AJ66" i="679"/>
  <c r="AK66" i="679"/>
  <c r="AL66" i="679"/>
  <c r="AM66" i="679"/>
  <c r="AN66" i="679"/>
  <c r="AO66" i="679"/>
  <c r="AP66" i="679"/>
  <c r="AQ66" i="679"/>
  <c r="AR66" i="679"/>
  <c r="AS66" i="679"/>
  <c r="AT66" i="679"/>
  <c r="AU66" i="679"/>
  <c r="AA67" i="679"/>
  <c r="AB67" i="679"/>
  <c r="AC67" i="679"/>
  <c r="AD67" i="679"/>
  <c r="AE67" i="679"/>
  <c r="AF67" i="679"/>
  <c r="AG67" i="679"/>
  <c r="AH67" i="679"/>
  <c r="AI67" i="679"/>
  <c r="AJ67" i="679"/>
  <c r="AK67" i="679"/>
  <c r="AL67" i="679"/>
  <c r="AM67" i="679"/>
  <c r="AN67" i="679"/>
  <c r="AO67" i="679"/>
  <c r="AP67" i="679"/>
  <c r="AQ67" i="679"/>
  <c r="AR67" i="679"/>
  <c r="AS67" i="679"/>
  <c r="AT67" i="679"/>
  <c r="AU67" i="679"/>
  <c r="AA68" i="679"/>
  <c r="AB68" i="679"/>
  <c r="AC68" i="679"/>
  <c r="AD68" i="679"/>
  <c r="AE68" i="679"/>
  <c r="AF68" i="679"/>
  <c r="AG68" i="679"/>
  <c r="AH68" i="679"/>
  <c r="AI68" i="679"/>
  <c r="AJ68" i="679"/>
  <c r="AK68" i="679"/>
  <c r="AL68" i="679"/>
  <c r="AM68" i="679"/>
  <c r="AN68" i="679"/>
  <c r="AO68" i="679"/>
  <c r="AP68" i="679"/>
  <c r="AQ68" i="679"/>
  <c r="AR68" i="679"/>
  <c r="AS68" i="679"/>
  <c r="AT68" i="679"/>
  <c r="AU68" i="679"/>
  <c r="AA69" i="679"/>
  <c r="AB69" i="679"/>
  <c r="AC69" i="679"/>
  <c r="AD69" i="679"/>
  <c r="AE69" i="679"/>
  <c r="AF69" i="679"/>
  <c r="AG69" i="679"/>
  <c r="AH69" i="679"/>
  <c r="AI69" i="679"/>
  <c r="AJ69" i="679"/>
  <c r="AK69" i="679"/>
  <c r="AL69" i="679"/>
  <c r="AM69" i="679"/>
  <c r="AN69" i="679"/>
  <c r="AO69" i="679"/>
  <c r="AP69" i="679"/>
  <c r="AQ69" i="679"/>
  <c r="AR69" i="679"/>
  <c r="AS69" i="679"/>
  <c r="AT69" i="679"/>
  <c r="AU69" i="679"/>
  <c r="AA70" i="679"/>
  <c r="AB70" i="679"/>
  <c r="AC70" i="679"/>
  <c r="AD70" i="679"/>
  <c r="AE70" i="679"/>
  <c r="AF70" i="679"/>
  <c r="AG70" i="679"/>
  <c r="AH70" i="679"/>
  <c r="AI70" i="679"/>
  <c r="AJ70" i="679"/>
  <c r="AK70" i="679"/>
  <c r="AL70" i="679"/>
  <c r="AM70" i="679"/>
  <c r="AN70" i="679"/>
  <c r="AO70" i="679"/>
  <c r="AP70" i="679"/>
  <c r="AQ70" i="679"/>
  <c r="AR70" i="679"/>
  <c r="AS70" i="679"/>
  <c r="AT70" i="679"/>
  <c r="AU70" i="679"/>
  <c r="AA71" i="679"/>
  <c r="AB71" i="679"/>
  <c r="AC71" i="679"/>
  <c r="AD71" i="679"/>
  <c r="AE71" i="679"/>
  <c r="AF71" i="679"/>
  <c r="AG71" i="679"/>
  <c r="AH71" i="679"/>
  <c r="AI71" i="679"/>
  <c r="AJ71" i="679"/>
  <c r="AK71" i="679"/>
  <c r="AL71" i="679"/>
  <c r="AM71" i="679"/>
  <c r="AN71" i="679"/>
  <c r="AO71" i="679"/>
  <c r="AP71" i="679"/>
  <c r="AQ71" i="679"/>
  <c r="AR71" i="679"/>
  <c r="AS71" i="679"/>
  <c r="AT71" i="679"/>
  <c r="AU71" i="679"/>
  <c r="AA72" i="679"/>
  <c r="AB72" i="679"/>
  <c r="AC72" i="679"/>
  <c r="AD72" i="679"/>
  <c r="AE72" i="679"/>
  <c r="AF72" i="679"/>
  <c r="AG72" i="679"/>
  <c r="AH72" i="679"/>
  <c r="AI72" i="679"/>
  <c r="AJ72" i="679"/>
  <c r="AK72" i="679"/>
  <c r="AL72" i="679"/>
  <c r="AM72" i="679"/>
  <c r="AN72" i="679"/>
  <c r="AO72" i="679"/>
  <c r="AP72" i="679"/>
  <c r="AQ72" i="679"/>
  <c r="AR72" i="679"/>
  <c r="AS72" i="679"/>
  <c r="AT72" i="679"/>
  <c r="AU72" i="679"/>
  <c r="AA73" i="679"/>
  <c r="AB73" i="679"/>
  <c r="AC73" i="679"/>
  <c r="AD73" i="679"/>
  <c r="AE73" i="679"/>
  <c r="AF73" i="679"/>
  <c r="AG73" i="679"/>
  <c r="AH73" i="679"/>
  <c r="AI73" i="679"/>
  <c r="AJ73" i="679"/>
  <c r="AK73" i="679"/>
  <c r="AL73" i="679"/>
  <c r="AM73" i="679"/>
  <c r="AN73" i="679"/>
  <c r="AO73" i="679"/>
  <c r="AP73" i="679"/>
  <c r="AQ73" i="679"/>
  <c r="AR73" i="679"/>
  <c r="AS73" i="679"/>
  <c r="AT73" i="679"/>
  <c r="AU73" i="679"/>
  <c r="AA74" i="679"/>
  <c r="AB74" i="679"/>
  <c r="AC74" i="679"/>
  <c r="AD74" i="679"/>
  <c r="AE74" i="679"/>
  <c r="AF74" i="679"/>
  <c r="AG74" i="679"/>
  <c r="AH74" i="679"/>
  <c r="AI74" i="679"/>
  <c r="AJ74" i="679"/>
  <c r="AK74" i="679"/>
  <c r="AL74" i="679"/>
  <c r="AM74" i="679"/>
  <c r="AN74" i="679"/>
  <c r="AO74" i="679"/>
  <c r="AP74" i="679"/>
  <c r="AQ74" i="679"/>
  <c r="AR74" i="679"/>
  <c r="AS74" i="679"/>
  <c r="AT74" i="679"/>
  <c r="AU74" i="679"/>
  <c r="AA75" i="679"/>
  <c r="AB75" i="679"/>
  <c r="AC75" i="679"/>
  <c r="AD75" i="679"/>
  <c r="AE75" i="679"/>
  <c r="AF75" i="679"/>
  <c r="AG75" i="679"/>
  <c r="AH75" i="679"/>
  <c r="AI75" i="679"/>
  <c r="AJ75" i="679"/>
  <c r="AK75" i="679"/>
  <c r="AL75" i="679"/>
  <c r="AM75" i="679"/>
  <c r="AN75" i="679"/>
  <c r="AO75" i="679"/>
  <c r="AP75" i="679"/>
  <c r="AQ75" i="679"/>
  <c r="AR75" i="679"/>
  <c r="AS75" i="679"/>
  <c r="AT75" i="679"/>
  <c r="AU75" i="679"/>
  <c r="AA76" i="679"/>
  <c r="AB76" i="679"/>
  <c r="AC76" i="679"/>
  <c r="AD76" i="679"/>
  <c r="AE76" i="679"/>
  <c r="AF76" i="679"/>
  <c r="AG76" i="679"/>
  <c r="AH76" i="679"/>
  <c r="AI76" i="679"/>
  <c r="AJ76" i="679"/>
  <c r="AK76" i="679"/>
  <c r="AL76" i="679"/>
  <c r="AM76" i="679"/>
  <c r="AN76" i="679"/>
  <c r="AO76" i="679"/>
  <c r="AP76" i="679"/>
  <c r="AQ76" i="679"/>
  <c r="AR76" i="679"/>
  <c r="AS76" i="679"/>
  <c r="AT76" i="679"/>
  <c r="AU76" i="679"/>
  <c r="AA77" i="679"/>
  <c r="AB77" i="679"/>
  <c r="AC77" i="679"/>
  <c r="AD77" i="679"/>
  <c r="AE77" i="679"/>
  <c r="AF77" i="679"/>
  <c r="AG77" i="679"/>
  <c r="AH77" i="679"/>
  <c r="AI77" i="679"/>
  <c r="AJ77" i="679"/>
  <c r="AK77" i="679"/>
  <c r="AL77" i="679"/>
  <c r="AM77" i="679"/>
  <c r="AN77" i="679"/>
  <c r="AO77" i="679"/>
  <c r="AP77" i="679"/>
  <c r="AQ77" i="679"/>
  <c r="AR77" i="679"/>
  <c r="AS77" i="679"/>
  <c r="AT77" i="679"/>
  <c r="AU77" i="679"/>
  <c r="AA78" i="679"/>
  <c r="AB78" i="679"/>
  <c r="AC78" i="679"/>
  <c r="AD78" i="679"/>
  <c r="AE78" i="679"/>
  <c r="AF78" i="679"/>
  <c r="AG78" i="679"/>
  <c r="AH78" i="679"/>
  <c r="AI78" i="679"/>
  <c r="AJ78" i="679"/>
  <c r="AK78" i="679"/>
  <c r="AL78" i="679"/>
  <c r="AM78" i="679"/>
  <c r="AN78" i="679"/>
  <c r="AO78" i="679"/>
  <c r="AP78" i="679"/>
  <c r="AQ78" i="679"/>
  <c r="AR78" i="679"/>
  <c r="AS78" i="679"/>
  <c r="AT78" i="679"/>
  <c r="AU78" i="679"/>
  <c r="AA79" i="679"/>
  <c r="AB79" i="679"/>
  <c r="AC79" i="679"/>
  <c r="AD79" i="679"/>
  <c r="AE79" i="679"/>
  <c r="AF79" i="679"/>
  <c r="AG79" i="679"/>
  <c r="AH79" i="679"/>
  <c r="AI79" i="679"/>
  <c r="AJ79" i="679"/>
  <c r="AK79" i="679"/>
  <c r="AL79" i="679"/>
  <c r="AM79" i="679"/>
  <c r="AN79" i="679"/>
  <c r="AO79" i="679"/>
  <c r="AP79" i="679"/>
  <c r="AQ79" i="679"/>
  <c r="AR79" i="679"/>
  <c r="AS79" i="679"/>
  <c r="AT79" i="679"/>
  <c r="AU79" i="679"/>
  <c r="AA80" i="679"/>
  <c r="AB80" i="679"/>
  <c r="AC80" i="679"/>
  <c r="AD80" i="679"/>
  <c r="AE80" i="679"/>
  <c r="AF80" i="679"/>
  <c r="AG80" i="679"/>
  <c r="AH80" i="679"/>
  <c r="AI80" i="679"/>
  <c r="AJ80" i="679"/>
  <c r="AK80" i="679"/>
  <c r="AL80" i="679"/>
  <c r="AM80" i="679"/>
  <c r="AN80" i="679"/>
  <c r="AO80" i="679"/>
  <c r="AP80" i="679"/>
  <c r="AQ80" i="679"/>
  <c r="AR80" i="679"/>
  <c r="AS80" i="679"/>
  <c r="AT80" i="679"/>
  <c r="AU80" i="679"/>
  <c r="AA81" i="679"/>
  <c r="AB81" i="679"/>
  <c r="AC81" i="679"/>
  <c r="AD81" i="679"/>
  <c r="AE81" i="679"/>
  <c r="AF81" i="679"/>
  <c r="AG81" i="679"/>
  <c r="AH81" i="679"/>
  <c r="AI81" i="679"/>
  <c r="AJ81" i="679"/>
  <c r="AK81" i="679"/>
  <c r="AL81" i="679"/>
  <c r="AM81" i="679"/>
  <c r="AN81" i="679"/>
  <c r="AO81" i="679"/>
  <c r="AP81" i="679"/>
  <c r="AQ81" i="679"/>
  <c r="AR81" i="679"/>
  <c r="AS81" i="679"/>
  <c r="AT81" i="679"/>
  <c r="AU81" i="679"/>
  <c r="AA82" i="679"/>
  <c r="AB82" i="679"/>
  <c r="AC82" i="679"/>
  <c r="AD82" i="679"/>
  <c r="AE82" i="679"/>
  <c r="AF82" i="679"/>
  <c r="AG82" i="679"/>
  <c r="AH82" i="679"/>
  <c r="AI82" i="679"/>
  <c r="AJ82" i="679"/>
  <c r="AK82" i="679"/>
  <c r="AL82" i="679"/>
  <c r="AM82" i="679"/>
  <c r="AN82" i="679"/>
  <c r="AO82" i="679"/>
  <c r="AP82" i="679"/>
  <c r="AQ82" i="679"/>
  <c r="AR82" i="679"/>
  <c r="AS82" i="679"/>
  <c r="AT82" i="679"/>
  <c r="AU82" i="679"/>
  <c r="AA83" i="679"/>
  <c r="AB83" i="679"/>
  <c r="AC83" i="679"/>
  <c r="AD83" i="679"/>
  <c r="AE83" i="679"/>
  <c r="AF83" i="679"/>
  <c r="AG83" i="679"/>
  <c r="AH83" i="679"/>
  <c r="AI83" i="679"/>
  <c r="AJ83" i="679"/>
  <c r="AK83" i="679"/>
  <c r="AL83" i="679"/>
  <c r="AM83" i="679"/>
  <c r="AN83" i="679"/>
  <c r="AO83" i="679"/>
  <c r="AP83" i="679"/>
  <c r="AQ83" i="679"/>
  <c r="AR83" i="679"/>
  <c r="AS83" i="679"/>
  <c r="AT83" i="679"/>
  <c r="AU83" i="679"/>
  <c r="AA84" i="679"/>
  <c r="AB84" i="679"/>
  <c r="AC84" i="679"/>
  <c r="AD84" i="679"/>
  <c r="AE84" i="679"/>
  <c r="AF84" i="679"/>
  <c r="AG84" i="679"/>
  <c r="AH84" i="679"/>
  <c r="AI84" i="679"/>
  <c r="AJ84" i="679"/>
  <c r="AK84" i="679"/>
  <c r="AL84" i="679"/>
  <c r="AM84" i="679"/>
  <c r="AN84" i="679"/>
  <c r="AO84" i="679"/>
  <c r="AP84" i="679"/>
  <c r="AQ84" i="679"/>
  <c r="AR84" i="679"/>
  <c r="AS84" i="679"/>
  <c r="AT84" i="679"/>
  <c r="AU84" i="679"/>
  <c r="AA85" i="679"/>
  <c r="AB85" i="679"/>
  <c r="AC85" i="679"/>
  <c r="AD85" i="679"/>
  <c r="AE85" i="679"/>
  <c r="AF85" i="679"/>
  <c r="AG85" i="679"/>
  <c r="AH85" i="679"/>
  <c r="AI85" i="679"/>
  <c r="AJ85" i="679"/>
  <c r="AK85" i="679"/>
  <c r="AL85" i="679"/>
  <c r="AM85" i="679"/>
  <c r="AN85" i="679"/>
  <c r="AO85" i="679"/>
  <c r="AP85" i="679"/>
  <c r="AQ85" i="679"/>
  <c r="AR85" i="679"/>
  <c r="AS85" i="679"/>
  <c r="AT85" i="679"/>
  <c r="AU85" i="679"/>
  <c r="AA86" i="679"/>
  <c r="AB86" i="679"/>
  <c r="AC86" i="679"/>
  <c r="AD86" i="679"/>
  <c r="AE86" i="679"/>
  <c r="AF86" i="679"/>
  <c r="AG86" i="679"/>
  <c r="AH86" i="679"/>
  <c r="AI86" i="679"/>
  <c r="AJ86" i="679"/>
  <c r="AK86" i="679"/>
  <c r="AL86" i="679"/>
  <c r="AM86" i="679"/>
  <c r="AN86" i="679"/>
  <c r="AO86" i="679"/>
  <c r="AP86" i="679"/>
  <c r="AQ86" i="679"/>
  <c r="AR86" i="679"/>
  <c r="AS86" i="679"/>
  <c r="AT86" i="679"/>
  <c r="AU86" i="679"/>
  <c r="AA87" i="679"/>
  <c r="AB87" i="679"/>
  <c r="AC87" i="679"/>
  <c r="AD87" i="679"/>
  <c r="AE87" i="679"/>
  <c r="AF87" i="679"/>
  <c r="AG87" i="679"/>
  <c r="AH87" i="679"/>
  <c r="AI87" i="679"/>
  <c r="AJ87" i="679"/>
  <c r="AK87" i="679"/>
  <c r="AL87" i="679"/>
  <c r="AM87" i="679"/>
  <c r="AN87" i="679"/>
  <c r="AO87" i="679"/>
  <c r="AP87" i="679"/>
  <c r="AQ87" i="679"/>
  <c r="AR87" i="679"/>
  <c r="AS87" i="679"/>
  <c r="AT87" i="679"/>
  <c r="AU87" i="679"/>
  <c r="AA88" i="679"/>
  <c r="AB88" i="679"/>
  <c r="AC88" i="679"/>
  <c r="AD88" i="679"/>
  <c r="AE88" i="679"/>
  <c r="AF88" i="679"/>
  <c r="AG88" i="679"/>
  <c r="AH88" i="679"/>
  <c r="AI88" i="679"/>
  <c r="AJ88" i="679"/>
  <c r="AK88" i="679"/>
  <c r="AL88" i="679"/>
  <c r="AM88" i="679"/>
  <c r="AN88" i="679"/>
  <c r="AO88" i="679"/>
  <c r="AP88" i="679"/>
  <c r="AQ88" i="679"/>
  <c r="AR88" i="679"/>
  <c r="AS88" i="679"/>
  <c r="AT88" i="679"/>
  <c r="AU88" i="679"/>
  <c r="AA89" i="679"/>
  <c r="AB89" i="679"/>
  <c r="AC89" i="679"/>
  <c r="AD89" i="679"/>
  <c r="AE89" i="679"/>
  <c r="AF89" i="679"/>
  <c r="AG89" i="679"/>
  <c r="AH89" i="679"/>
  <c r="AI89" i="679"/>
  <c r="AJ89" i="679"/>
  <c r="AK89" i="679"/>
  <c r="AL89" i="679"/>
  <c r="AM89" i="679"/>
  <c r="AN89" i="679"/>
  <c r="AO89" i="679"/>
  <c r="AP89" i="679"/>
  <c r="AQ89" i="679"/>
  <c r="AR89" i="679"/>
  <c r="AS89" i="679"/>
  <c r="AT89" i="679"/>
  <c r="AU89" i="679"/>
  <c r="AA90" i="679"/>
  <c r="AB90" i="679"/>
  <c r="AC90" i="679"/>
  <c r="AD90" i="679"/>
  <c r="AE90" i="679"/>
  <c r="AF90" i="679"/>
  <c r="AG90" i="679"/>
  <c r="AH90" i="679"/>
  <c r="AI90" i="679"/>
  <c r="AJ90" i="679"/>
  <c r="AK90" i="679"/>
  <c r="AL90" i="679"/>
  <c r="AM90" i="679"/>
  <c r="AN90" i="679"/>
  <c r="AO90" i="679"/>
  <c r="AP90" i="679"/>
  <c r="AQ90" i="679"/>
  <c r="AR90" i="679"/>
  <c r="AS90" i="679"/>
  <c r="AT90" i="679"/>
  <c r="AU90" i="679"/>
  <c r="AA91" i="679"/>
  <c r="AB91" i="679"/>
  <c r="AC91" i="679"/>
  <c r="AD91" i="679"/>
  <c r="AE91" i="679"/>
  <c r="AF91" i="679"/>
  <c r="AG91" i="679"/>
  <c r="AH91" i="679"/>
  <c r="AI91" i="679"/>
  <c r="AJ91" i="679"/>
  <c r="AK91" i="679"/>
  <c r="AL91" i="679"/>
  <c r="AM91" i="679"/>
  <c r="AN91" i="679"/>
  <c r="AO91" i="679"/>
  <c r="AP91" i="679"/>
  <c r="AQ91" i="679"/>
  <c r="AR91" i="679"/>
  <c r="AS91" i="679"/>
  <c r="AT91" i="679"/>
  <c r="AU91" i="679"/>
  <c r="AA92" i="679"/>
  <c r="AB92" i="679"/>
  <c r="AC92" i="679"/>
  <c r="AD92" i="679"/>
  <c r="AE92" i="679"/>
  <c r="AF92" i="679"/>
  <c r="AG92" i="679"/>
  <c r="AH92" i="679"/>
  <c r="AI92" i="679"/>
  <c r="AJ92" i="679"/>
  <c r="AK92" i="679"/>
  <c r="AL92" i="679"/>
  <c r="AM92" i="679"/>
  <c r="AN92" i="679"/>
  <c r="AO92" i="679"/>
  <c r="AP92" i="679"/>
  <c r="AQ92" i="679"/>
  <c r="AR92" i="679"/>
  <c r="AS92" i="679"/>
  <c r="AT92" i="679"/>
  <c r="AU92" i="679"/>
  <c r="AA93" i="679"/>
  <c r="AB93" i="679"/>
  <c r="AC93" i="679"/>
  <c r="AD93" i="679"/>
  <c r="AE93" i="679"/>
  <c r="AF93" i="679"/>
  <c r="AG93" i="679"/>
  <c r="AH93" i="679"/>
  <c r="AI93" i="679"/>
  <c r="AJ93" i="679"/>
  <c r="AK93" i="679"/>
  <c r="AL93" i="679"/>
  <c r="AM93" i="679"/>
  <c r="AN93" i="679"/>
  <c r="AO93" i="679"/>
  <c r="AP93" i="679"/>
  <c r="AQ93" i="679"/>
  <c r="AR93" i="679"/>
  <c r="AS93" i="679"/>
  <c r="AT93" i="679"/>
  <c r="AU93" i="679"/>
  <c r="AA94" i="679"/>
  <c r="AB94" i="679"/>
  <c r="AC94" i="679"/>
  <c r="AD94" i="679"/>
  <c r="AE94" i="679"/>
  <c r="AF94" i="679"/>
  <c r="AG94" i="679"/>
  <c r="AH94" i="679"/>
  <c r="AI94" i="679"/>
  <c r="AJ94" i="679"/>
  <c r="AK94" i="679"/>
  <c r="AL94" i="679"/>
  <c r="AM94" i="679"/>
  <c r="AN94" i="679"/>
  <c r="AO94" i="679"/>
  <c r="AP94" i="679"/>
  <c r="AQ94" i="679"/>
  <c r="AR94" i="679"/>
  <c r="AS94" i="679"/>
  <c r="AT94" i="679"/>
  <c r="AU94" i="679"/>
  <c r="AA95" i="679"/>
  <c r="AB95" i="679"/>
  <c r="AC95" i="679"/>
  <c r="AD95" i="679"/>
  <c r="AE95" i="679"/>
  <c r="AF95" i="679"/>
  <c r="AG95" i="679"/>
  <c r="AH95" i="679"/>
  <c r="AI95" i="679"/>
  <c r="AJ95" i="679"/>
  <c r="AK95" i="679"/>
  <c r="AL95" i="679"/>
  <c r="AM95" i="679"/>
  <c r="AN95" i="679"/>
  <c r="AO95" i="679"/>
  <c r="AP95" i="679"/>
  <c r="AQ95" i="679"/>
  <c r="AR95" i="679"/>
  <c r="AS95" i="679"/>
  <c r="AT95" i="679"/>
  <c r="AU95" i="679"/>
  <c r="AA96" i="679"/>
  <c r="AB96" i="679"/>
  <c r="AC96" i="679"/>
  <c r="AD96" i="679"/>
  <c r="AE96" i="679"/>
  <c r="AF96" i="679"/>
  <c r="AG96" i="679"/>
  <c r="AH96" i="679"/>
  <c r="AI96" i="679"/>
  <c r="AJ96" i="679"/>
  <c r="AK96" i="679"/>
  <c r="AL96" i="679"/>
  <c r="AM96" i="679"/>
  <c r="AN96" i="679"/>
  <c r="AO96" i="679"/>
  <c r="AP96" i="679"/>
  <c r="AQ96" i="679"/>
  <c r="AR96" i="679"/>
  <c r="AS96" i="679"/>
  <c r="AT96" i="679"/>
  <c r="AU96" i="679"/>
  <c r="AA97" i="679"/>
  <c r="AB97" i="679"/>
  <c r="AC97" i="679"/>
  <c r="AD97" i="679"/>
  <c r="AE97" i="679"/>
  <c r="AF97" i="679"/>
  <c r="AG97" i="679"/>
  <c r="AH97" i="679"/>
  <c r="AI97" i="679"/>
  <c r="AJ97" i="679"/>
  <c r="AK97" i="679"/>
  <c r="AL97" i="679"/>
  <c r="AM97" i="679"/>
  <c r="AN97" i="679"/>
  <c r="AO97" i="679"/>
  <c r="AP97" i="679"/>
  <c r="AQ97" i="679"/>
  <c r="AR97" i="679"/>
  <c r="AS97" i="679"/>
  <c r="AT97" i="679"/>
  <c r="AU97" i="679"/>
  <c r="AA98" i="679"/>
  <c r="AB98" i="679"/>
  <c r="AC98" i="679"/>
  <c r="AD98" i="679"/>
  <c r="AE98" i="679"/>
  <c r="AF98" i="679"/>
  <c r="AG98" i="679"/>
  <c r="AH98" i="679"/>
  <c r="AI98" i="679"/>
  <c r="AJ98" i="679"/>
  <c r="AK98" i="679"/>
  <c r="AL98" i="679"/>
  <c r="AM98" i="679"/>
  <c r="AN98" i="679"/>
  <c r="AO98" i="679"/>
  <c r="AP98" i="679"/>
  <c r="AQ98" i="679"/>
  <c r="AR98" i="679"/>
  <c r="AS98" i="679"/>
  <c r="AT98" i="679"/>
  <c r="AU98" i="679"/>
  <c r="AA99" i="679"/>
  <c r="AB99" i="679"/>
  <c r="AC99" i="679"/>
  <c r="AD99" i="679"/>
  <c r="AE99" i="679"/>
  <c r="AF99" i="679"/>
  <c r="AG99" i="679"/>
  <c r="AH99" i="679"/>
  <c r="AI99" i="679"/>
  <c r="AJ99" i="679"/>
  <c r="AK99" i="679"/>
  <c r="AL99" i="679"/>
  <c r="AM99" i="679"/>
  <c r="AN99" i="679"/>
  <c r="AO99" i="679"/>
  <c r="AP99" i="679"/>
  <c r="AQ99" i="679"/>
  <c r="AR99" i="679"/>
  <c r="AS99" i="679"/>
  <c r="AT99" i="679"/>
  <c r="AU99" i="679"/>
  <c r="AA100" i="679"/>
  <c r="AB100" i="679"/>
  <c r="AC100" i="679"/>
  <c r="AD100" i="679"/>
  <c r="AE100" i="679"/>
  <c r="AF100" i="679"/>
  <c r="AG100" i="679"/>
  <c r="AH100" i="679"/>
  <c r="AI100" i="679"/>
  <c r="AJ100" i="679"/>
  <c r="AK100" i="679"/>
  <c r="AL100" i="679"/>
  <c r="AM100" i="679"/>
  <c r="AN100" i="679"/>
  <c r="AO100" i="679"/>
  <c r="AP100" i="679"/>
  <c r="AQ100" i="679"/>
  <c r="AR100" i="679"/>
  <c r="AS100" i="679"/>
  <c r="AT100" i="679"/>
  <c r="AU100" i="679"/>
  <c r="AA101" i="679"/>
  <c r="AB101" i="679"/>
  <c r="AC101" i="679"/>
  <c r="AD101" i="679"/>
  <c r="AE101" i="679"/>
  <c r="AF101" i="679"/>
  <c r="AG101" i="679"/>
  <c r="AH101" i="679"/>
  <c r="AI101" i="679"/>
  <c r="AJ101" i="679"/>
  <c r="AK101" i="679"/>
  <c r="AL101" i="679"/>
  <c r="AM101" i="679"/>
  <c r="AN101" i="679"/>
  <c r="AO101" i="679"/>
  <c r="AP101" i="679"/>
  <c r="AQ101" i="679"/>
  <c r="AR101" i="679"/>
  <c r="AS101" i="679"/>
  <c r="AT101" i="679"/>
  <c r="AU101" i="679"/>
  <c r="AA102" i="679"/>
  <c r="AB102" i="679"/>
  <c r="AC102" i="679"/>
  <c r="AD102" i="679"/>
  <c r="AE102" i="679"/>
  <c r="AF102" i="679"/>
  <c r="AG102" i="679"/>
  <c r="AH102" i="679"/>
  <c r="AI102" i="679"/>
  <c r="AJ102" i="679"/>
  <c r="AK102" i="679"/>
  <c r="AL102" i="679"/>
  <c r="AM102" i="679"/>
  <c r="AN102" i="679"/>
  <c r="AO102" i="679"/>
  <c r="AP102" i="679"/>
  <c r="AQ102" i="679"/>
  <c r="AR102" i="679"/>
  <c r="AS102" i="679"/>
  <c r="AT102" i="679"/>
  <c r="AU102" i="679"/>
  <c r="AA103" i="679"/>
  <c r="AB103" i="679"/>
  <c r="AC103" i="679"/>
  <c r="AD103" i="679"/>
  <c r="AE103" i="679"/>
  <c r="AF103" i="679"/>
  <c r="AG103" i="679"/>
  <c r="AH103" i="679"/>
  <c r="AI103" i="679"/>
  <c r="AJ103" i="679"/>
  <c r="AK103" i="679"/>
  <c r="AL103" i="679"/>
  <c r="AM103" i="679"/>
  <c r="AN103" i="679"/>
  <c r="AO103" i="679"/>
  <c r="AP103" i="679"/>
  <c r="AQ103" i="679"/>
  <c r="AR103" i="679"/>
  <c r="AS103" i="679"/>
  <c r="AT103" i="679"/>
  <c r="AU103" i="679"/>
  <c r="AA104" i="679"/>
  <c r="AB104" i="679"/>
  <c r="AC104" i="679"/>
  <c r="AD104" i="679"/>
  <c r="AE104" i="679"/>
  <c r="AF104" i="679"/>
  <c r="AG104" i="679"/>
  <c r="AH104" i="679"/>
  <c r="AI104" i="679"/>
  <c r="AJ104" i="679"/>
  <c r="AK104" i="679"/>
  <c r="AL104" i="679"/>
  <c r="AM104" i="679"/>
  <c r="AN104" i="679"/>
  <c r="AO104" i="679"/>
  <c r="AP104" i="679"/>
  <c r="AQ104" i="679"/>
  <c r="AR104" i="679"/>
  <c r="AS104" i="679"/>
  <c r="AT104" i="679"/>
  <c r="AU104" i="679"/>
  <c r="AA105" i="679"/>
  <c r="AB105" i="679"/>
  <c r="AC105" i="679"/>
  <c r="AD105" i="679"/>
  <c r="AE105" i="679"/>
  <c r="AF105" i="679"/>
  <c r="AG105" i="679"/>
  <c r="AH105" i="679"/>
  <c r="AI105" i="679"/>
  <c r="AJ105" i="679"/>
  <c r="AK105" i="679"/>
  <c r="AL105" i="679"/>
  <c r="AM105" i="679"/>
  <c r="AN105" i="679"/>
  <c r="AO105" i="679"/>
  <c r="AP105" i="679"/>
  <c r="AQ105" i="679"/>
  <c r="AR105" i="679"/>
  <c r="AS105" i="679"/>
  <c r="AT105" i="679"/>
  <c r="AU105" i="679"/>
  <c r="AA106" i="679"/>
  <c r="AB106" i="679"/>
  <c r="AC106" i="679"/>
  <c r="AD106" i="679"/>
  <c r="AE106" i="679"/>
  <c r="AF106" i="679"/>
  <c r="AG106" i="679"/>
  <c r="AH106" i="679"/>
  <c r="AI106" i="679"/>
  <c r="AJ106" i="679"/>
  <c r="AK106" i="679"/>
  <c r="AL106" i="679"/>
  <c r="AM106" i="679"/>
  <c r="AN106" i="679"/>
  <c r="AO106" i="679"/>
  <c r="AP106" i="679"/>
  <c r="AQ106" i="679"/>
  <c r="AR106" i="679"/>
  <c r="AS106" i="679"/>
  <c r="AT106" i="679"/>
  <c r="AU106" i="679"/>
  <c r="AA107" i="679"/>
  <c r="AB107" i="679"/>
  <c r="AC107" i="679"/>
  <c r="AD107" i="679"/>
  <c r="AE107" i="679"/>
  <c r="AF107" i="679"/>
  <c r="AG107" i="679"/>
  <c r="AH107" i="679"/>
  <c r="AI107" i="679"/>
  <c r="AJ107" i="679"/>
  <c r="AK107" i="679"/>
  <c r="AL107" i="679"/>
  <c r="AM107" i="679"/>
  <c r="AN107" i="679"/>
  <c r="AO107" i="679"/>
  <c r="AP107" i="679"/>
  <c r="AQ107" i="679"/>
  <c r="AR107" i="679"/>
  <c r="AS107" i="679"/>
  <c r="AT107" i="679"/>
  <c r="AU107" i="679"/>
  <c r="AA108" i="679"/>
  <c r="AB108" i="679"/>
  <c r="AC108" i="679"/>
  <c r="AD108" i="679"/>
  <c r="AE108" i="679"/>
  <c r="AF108" i="679"/>
  <c r="AG108" i="679"/>
  <c r="AH108" i="679"/>
  <c r="AI108" i="679"/>
  <c r="AJ108" i="679"/>
  <c r="AK108" i="679"/>
  <c r="AL108" i="679"/>
  <c r="AM108" i="679"/>
  <c r="AN108" i="679"/>
  <c r="AO108" i="679"/>
  <c r="AP108" i="679"/>
  <c r="AQ108" i="679"/>
  <c r="AR108" i="679"/>
  <c r="AS108" i="679"/>
  <c r="AT108" i="679"/>
  <c r="AU108" i="679"/>
  <c r="AA109" i="679"/>
  <c r="AB109" i="679"/>
  <c r="AC109" i="679"/>
  <c r="AD109" i="679"/>
  <c r="AE109" i="679"/>
  <c r="AF109" i="679"/>
  <c r="AG109" i="679"/>
  <c r="AH109" i="679"/>
  <c r="AI109" i="679"/>
  <c r="AJ109" i="679"/>
  <c r="AK109" i="679"/>
  <c r="AL109" i="679"/>
  <c r="AM109" i="679"/>
  <c r="AN109" i="679"/>
  <c r="AO109" i="679"/>
  <c r="AP109" i="679"/>
  <c r="AQ109" i="679"/>
  <c r="AR109" i="679"/>
  <c r="AS109" i="679"/>
  <c r="AT109" i="679"/>
  <c r="AU109" i="679"/>
  <c r="AA110" i="679"/>
  <c r="AB110" i="679"/>
  <c r="AC110" i="679"/>
  <c r="AD110" i="679"/>
  <c r="AE110" i="679"/>
  <c r="AF110" i="679"/>
  <c r="AG110" i="679"/>
  <c r="AH110" i="679"/>
  <c r="AI110" i="679"/>
  <c r="AJ110" i="679"/>
  <c r="AK110" i="679"/>
  <c r="AL110" i="679"/>
  <c r="AM110" i="679"/>
  <c r="AN110" i="679"/>
  <c r="AO110" i="679"/>
  <c r="AP110" i="679"/>
  <c r="AQ110" i="679"/>
  <c r="AR110" i="679"/>
  <c r="AS110" i="679"/>
  <c r="AT110" i="679"/>
  <c r="AU110" i="679"/>
  <c r="AA111" i="679"/>
  <c r="AB111" i="679"/>
  <c r="AC111" i="679"/>
  <c r="AD111" i="679"/>
  <c r="AE111" i="679"/>
  <c r="AF111" i="679"/>
  <c r="AG111" i="679"/>
  <c r="AH111" i="679"/>
  <c r="AI111" i="679"/>
  <c r="AJ111" i="679"/>
  <c r="AK111" i="679"/>
  <c r="AL111" i="679"/>
  <c r="AM111" i="679"/>
  <c r="AN111" i="679"/>
  <c r="AO111" i="679"/>
  <c r="AP111" i="679"/>
  <c r="AQ111" i="679"/>
  <c r="AR111" i="679"/>
  <c r="AS111" i="679"/>
  <c r="AT111" i="679"/>
  <c r="AU111" i="679"/>
  <c r="AA112" i="679"/>
  <c r="AB112" i="679"/>
  <c r="AC112" i="679"/>
  <c r="AD112" i="679"/>
  <c r="AE112" i="679"/>
  <c r="AF112" i="679"/>
  <c r="AG112" i="679"/>
  <c r="AH112" i="679"/>
  <c r="AI112" i="679"/>
  <c r="AJ112" i="679"/>
  <c r="AK112" i="679"/>
  <c r="AL112" i="679"/>
  <c r="AM112" i="679"/>
  <c r="AN112" i="679"/>
  <c r="AO112" i="679"/>
  <c r="AP112" i="679"/>
  <c r="AQ112" i="679"/>
  <c r="AR112" i="679"/>
  <c r="AS112" i="679"/>
  <c r="AT112" i="679"/>
  <c r="AU112" i="679"/>
  <c r="AA113" i="679"/>
  <c r="AB113" i="679"/>
  <c r="AC113" i="679"/>
  <c r="AD113" i="679"/>
  <c r="AE113" i="679"/>
  <c r="AF113" i="679"/>
  <c r="AG113" i="679"/>
  <c r="AH113" i="679"/>
  <c r="AI113" i="679"/>
  <c r="AJ113" i="679"/>
  <c r="AK113" i="679"/>
  <c r="AL113" i="679"/>
  <c r="AM113" i="679"/>
  <c r="AN113" i="679"/>
  <c r="AO113" i="679"/>
  <c r="AP113" i="679"/>
  <c r="AQ113" i="679"/>
  <c r="AR113" i="679"/>
  <c r="AS113" i="679"/>
  <c r="AT113" i="679"/>
  <c r="AU113" i="679"/>
  <c r="AA114" i="679"/>
  <c r="AB114" i="679"/>
  <c r="AC114" i="679"/>
  <c r="AD114" i="679"/>
  <c r="AE114" i="679"/>
  <c r="AF114" i="679"/>
  <c r="AG114" i="679"/>
  <c r="AH114" i="679"/>
  <c r="AI114" i="679"/>
  <c r="AJ114" i="679"/>
  <c r="AK114" i="679"/>
  <c r="AL114" i="679"/>
  <c r="AM114" i="679"/>
  <c r="AN114" i="679"/>
  <c r="AO114" i="679"/>
  <c r="AP114" i="679"/>
  <c r="AQ114" i="679"/>
  <c r="AR114" i="679"/>
  <c r="AS114" i="679"/>
  <c r="AT114" i="679"/>
  <c r="AU114" i="679"/>
  <c r="AA115" i="679"/>
  <c r="AB115" i="679"/>
  <c r="AC115" i="679"/>
  <c r="AD115" i="679"/>
  <c r="AE115" i="679"/>
  <c r="AF115" i="679"/>
  <c r="AG115" i="679"/>
  <c r="AH115" i="679"/>
  <c r="AI115" i="679"/>
  <c r="AJ115" i="679"/>
  <c r="AK115" i="679"/>
  <c r="AL115" i="679"/>
  <c r="AM115" i="679"/>
  <c r="AN115" i="679"/>
  <c r="AO115" i="679"/>
  <c r="AP115" i="679"/>
  <c r="AQ115" i="679"/>
  <c r="AR115" i="679"/>
  <c r="AS115" i="679"/>
  <c r="AT115" i="679"/>
  <c r="AU115" i="679"/>
  <c r="AA116" i="679"/>
  <c r="AB116" i="679"/>
  <c r="AC116" i="679"/>
  <c r="AD116" i="679"/>
  <c r="AE116" i="679"/>
  <c r="AF116" i="679"/>
  <c r="AG116" i="679"/>
  <c r="AH116" i="679"/>
  <c r="AI116" i="679"/>
  <c r="AJ116" i="679"/>
  <c r="AK116" i="679"/>
  <c r="AL116" i="679"/>
  <c r="AM116" i="679"/>
  <c r="AN116" i="679"/>
  <c r="AO116" i="679"/>
  <c r="AP116" i="679"/>
  <c r="AQ116" i="679"/>
  <c r="AR116" i="679"/>
  <c r="AS116" i="679"/>
  <c r="AT116" i="679"/>
  <c r="AU116" i="679"/>
  <c r="AA117" i="679"/>
  <c r="AB117" i="679"/>
  <c r="AC117" i="679"/>
  <c r="AD117" i="679"/>
  <c r="AE117" i="679"/>
  <c r="AF117" i="679"/>
  <c r="AG117" i="679"/>
  <c r="AH117" i="679"/>
  <c r="AI117" i="679"/>
  <c r="AJ117" i="679"/>
  <c r="AK117" i="679"/>
  <c r="AL117" i="679"/>
  <c r="AM117" i="679"/>
  <c r="AN117" i="679"/>
  <c r="AO117" i="679"/>
  <c r="AP117" i="679"/>
  <c r="AQ117" i="679"/>
  <c r="AR117" i="679"/>
  <c r="AS117" i="679"/>
  <c r="AT117" i="679"/>
  <c r="AU117" i="679"/>
  <c r="AA118" i="679"/>
  <c r="AB118" i="679"/>
  <c r="AC118" i="679"/>
  <c r="AD118" i="679"/>
  <c r="AE118" i="679"/>
  <c r="AF118" i="679"/>
  <c r="AG118" i="679"/>
  <c r="AH118" i="679"/>
  <c r="AI118" i="679"/>
  <c r="AJ118" i="679"/>
  <c r="AK118" i="679"/>
  <c r="AL118" i="679"/>
  <c r="AM118" i="679"/>
  <c r="AN118" i="679"/>
  <c r="AO118" i="679"/>
  <c r="AP118" i="679"/>
  <c r="AQ118" i="679"/>
  <c r="AR118" i="679"/>
  <c r="AS118" i="679"/>
  <c r="AT118" i="679"/>
  <c r="AU118" i="679"/>
  <c r="AA119" i="679"/>
  <c r="AB119" i="679"/>
  <c r="AC119" i="679"/>
  <c r="AD119" i="679"/>
  <c r="AE119" i="679"/>
  <c r="AF119" i="679"/>
  <c r="AG119" i="679"/>
  <c r="AH119" i="679"/>
  <c r="AI119" i="679"/>
  <c r="AJ119" i="679"/>
  <c r="AK119" i="679"/>
  <c r="AL119" i="679"/>
  <c r="AM119" i="679"/>
  <c r="AN119" i="679"/>
  <c r="AO119" i="679"/>
  <c r="AP119" i="679"/>
  <c r="AQ119" i="679"/>
  <c r="AR119" i="679"/>
  <c r="AS119" i="679"/>
  <c r="AT119" i="679"/>
  <c r="AU119" i="679"/>
  <c r="AA120" i="679"/>
  <c r="AB120" i="679"/>
  <c r="AC120" i="679"/>
  <c r="AD120" i="679"/>
  <c r="AE120" i="679"/>
  <c r="AF120" i="679"/>
  <c r="AG120" i="679"/>
  <c r="AH120" i="679"/>
  <c r="AI120" i="679"/>
  <c r="AJ120" i="679"/>
  <c r="AK120" i="679"/>
  <c r="AL120" i="679"/>
  <c r="AM120" i="679"/>
  <c r="AN120" i="679"/>
  <c r="AO120" i="679"/>
  <c r="AP120" i="679"/>
  <c r="AQ120" i="679"/>
  <c r="AR120" i="679"/>
  <c r="AS120" i="679"/>
  <c r="AT120" i="679"/>
  <c r="AU120" i="679"/>
  <c r="AA121" i="679"/>
  <c r="AB121" i="679"/>
  <c r="AC121" i="679"/>
  <c r="AD121" i="679"/>
  <c r="AE121" i="679"/>
  <c r="AF121" i="679"/>
  <c r="AG121" i="679"/>
  <c r="AH121" i="679"/>
  <c r="AI121" i="679"/>
  <c r="AJ121" i="679"/>
  <c r="AK121" i="679"/>
  <c r="AL121" i="679"/>
  <c r="AM121" i="679"/>
  <c r="AN121" i="679"/>
  <c r="AO121" i="679"/>
  <c r="AP121" i="679"/>
  <c r="AQ121" i="679"/>
  <c r="AR121" i="679"/>
  <c r="AS121" i="679"/>
  <c r="AT121" i="679"/>
  <c r="AU121" i="679"/>
  <c r="AA122" i="679"/>
  <c r="AB122" i="679"/>
  <c r="AC122" i="679"/>
  <c r="AD122" i="679"/>
  <c r="AE122" i="679"/>
  <c r="AF122" i="679"/>
  <c r="AG122" i="679"/>
  <c r="AH122" i="679"/>
  <c r="AI122" i="679"/>
  <c r="AJ122" i="679"/>
  <c r="AK122" i="679"/>
  <c r="AL122" i="679"/>
  <c r="AM122" i="679"/>
  <c r="AN122" i="679"/>
  <c r="AO122" i="679"/>
  <c r="AP122" i="679"/>
  <c r="AQ122" i="679"/>
  <c r="AR122" i="679"/>
  <c r="AS122" i="679"/>
  <c r="AT122" i="679"/>
  <c r="AU122" i="679"/>
  <c r="AA123" i="679"/>
  <c r="AB123" i="679"/>
  <c r="AC123" i="679"/>
  <c r="AD123" i="679"/>
  <c r="AE123" i="679"/>
  <c r="AF123" i="679"/>
  <c r="AG123" i="679"/>
  <c r="AH123" i="679"/>
  <c r="AI123" i="679"/>
  <c r="AJ123" i="679"/>
  <c r="AK123" i="679"/>
  <c r="AL123" i="679"/>
  <c r="AM123" i="679"/>
  <c r="AN123" i="679"/>
  <c r="AO123" i="679"/>
  <c r="AP123" i="679"/>
  <c r="AQ123" i="679"/>
  <c r="AR123" i="679"/>
  <c r="AS123" i="679"/>
  <c r="AT123" i="679"/>
  <c r="AU123" i="679"/>
  <c r="AA124" i="679"/>
  <c r="AB124" i="679"/>
  <c r="AC124" i="679"/>
  <c r="AD124" i="679"/>
  <c r="AE124" i="679"/>
  <c r="AF124" i="679"/>
  <c r="AG124" i="679"/>
  <c r="AH124" i="679"/>
  <c r="AI124" i="679"/>
  <c r="AJ124" i="679"/>
  <c r="AK124" i="679"/>
  <c r="AL124" i="679"/>
  <c r="AM124" i="679"/>
  <c r="AN124" i="679"/>
  <c r="AO124" i="679"/>
  <c r="AP124" i="679"/>
  <c r="AQ124" i="679"/>
  <c r="AR124" i="679"/>
  <c r="AS124" i="679"/>
  <c r="AT124" i="679"/>
  <c r="AU124" i="679"/>
  <c r="AA125" i="679"/>
  <c r="AB125" i="679"/>
  <c r="AC125" i="679"/>
  <c r="AD125" i="679"/>
  <c r="AE125" i="679"/>
  <c r="AF125" i="679"/>
  <c r="AG125" i="679"/>
  <c r="AH125" i="679"/>
  <c r="AI125" i="679"/>
  <c r="AJ125" i="679"/>
  <c r="AK125" i="679"/>
  <c r="AL125" i="679"/>
  <c r="AM125" i="679"/>
  <c r="AN125" i="679"/>
  <c r="AO125" i="679"/>
  <c r="AP125" i="679"/>
  <c r="AQ125" i="679"/>
  <c r="AR125" i="679"/>
  <c r="AS125" i="679"/>
  <c r="AT125" i="679"/>
  <c r="AU125" i="679"/>
  <c r="AA126" i="679"/>
  <c r="AB126" i="679"/>
  <c r="AC126" i="679"/>
  <c r="AD126" i="679"/>
  <c r="AE126" i="679"/>
  <c r="AF126" i="679"/>
  <c r="AG126" i="679"/>
  <c r="AH126" i="679"/>
  <c r="AI126" i="679"/>
  <c r="AJ126" i="679"/>
  <c r="AK126" i="679"/>
  <c r="AL126" i="679"/>
  <c r="AM126" i="679"/>
  <c r="AN126" i="679"/>
  <c r="AO126" i="679"/>
  <c r="AP126" i="679"/>
  <c r="AQ126" i="679"/>
  <c r="AR126" i="679"/>
  <c r="AS126" i="679"/>
  <c r="AT126" i="679"/>
  <c r="AU126" i="679"/>
  <c r="AA127" i="679"/>
  <c r="AB127" i="679"/>
  <c r="AC127" i="679"/>
  <c r="AD127" i="679"/>
  <c r="AE127" i="679"/>
  <c r="AF127" i="679"/>
  <c r="AG127" i="679"/>
  <c r="AH127" i="679"/>
  <c r="AI127" i="679"/>
  <c r="AJ127" i="679"/>
  <c r="AK127" i="679"/>
  <c r="AL127" i="679"/>
  <c r="AM127" i="679"/>
  <c r="AN127" i="679"/>
  <c r="AO127" i="679"/>
  <c r="AP127" i="679"/>
  <c r="AQ127" i="679"/>
  <c r="AR127" i="679"/>
  <c r="AS127" i="679"/>
  <c r="AT127" i="679"/>
  <c r="AU127" i="679"/>
  <c r="AA128" i="679"/>
  <c r="AB128" i="679"/>
  <c r="AC128" i="679"/>
  <c r="AD128" i="679"/>
  <c r="AE128" i="679"/>
  <c r="AF128" i="679"/>
  <c r="AG128" i="679"/>
  <c r="AH128" i="679"/>
  <c r="AI128" i="679"/>
  <c r="AJ128" i="679"/>
  <c r="AK128" i="679"/>
  <c r="AL128" i="679"/>
  <c r="AM128" i="679"/>
  <c r="AN128" i="679"/>
  <c r="AO128" i="679"/>
  <c r="AP128" i="679"/>
  <c r="AQ128" i="679"/>
  <c r="AR128" i="679"/>
  <c r="AS128" i="679"/>
  <c r="AT128" i="679"/>
  <c r="AU128" i="679"/>
  <c r="AA129" i="679"/>
  <c r="AB129" i="679"/>
  <c r="AC129" i="679"/>
  <c r="AD129" i="679"/>
  <c r="AE129" i="679"/>
  <c r="AF129" i="679"/>
  <c r="AG129" i="679"/>
  <c r="AH129" i="679"/>
  <c r="AI129" i="679"/>
  <c r="AJ129" i="679"/>
  <c r="AK129" i="679"/>
  <c r="AL129" i="679"/>
  <c r="AM129" i="679"/>
  <c r="AN129" i="679"/>
  <c r="AO129" i="679"/>
  <c r="AP129" i="679"/>
  <c r="AQ129" i="679"/>
  <c r="AR129" i="679"/>
  <c r="AS129" i="679"/>
  <c r="AT129" i="679"/>
  <c r="AU129" i="679"/>
  <c r="AA130" i="679"/>
  <c r="AB130" i="679"/>
  <c r="AC130" i="679"/>
  <c r="AD130" i="679"/>
  <c r="AE130" i="679"/>
  <c r="AF130" i="679"/>
  <c r="AG130" i="679"/>
  <c r="AH130" i="679"/>
  <c r="AI130" i="679"/>
  <c r="AJ130" i="679"/>
  <c r="AK130" i="679"/>
  <c r="AL130" i="679"/>
  <c r="AM130" i="679"/>
  <c r="AN130" i="679"/>
  <c r="AO130" i="679"/>
  <c r="AP130" i="679"/>
  <c r="AQ130" i="679"/>
  <c r="AR130" i="679"/>
  <c r="AS130" i="679"/>
  <c r="AT130" i="679"/>
  <c r="AU130" i="679"/>
  <c r="AA131" i="679"/>
  <c r="AB131" i="679"/>
  <c r="AC131" i="679"/>
  <c r="AD131" i="679"/>
  <c r="AE131" i="679"/>
  <c r="AF131" i="679"/>
  <c r="AG131" i="679"/>
  <c r="AH131" i="679"/>
  <c r="AI131" i="679"/>
  <c r="AJ131" i="679"/>
  <c r="AK131" i="679"/>
  <c r="AL131" i="679"/>
  <c r="AM131" i="679"/>
  <c r="AN131" i="679"/>
  <c r="AO131" i="679"/>
  <c r="AP131" i="679"/>
  <c r="AQ131" i="679"/>
  <c r="AR131" i="679"/>
  <c r="AS131" i="679"/>
  <c r="AT131" i="679"/>
  <c r="AU131" i="679"/>
  <c r="AA132" i="679"/>
  <c r="AB132" i="679"/>
  <c r="AC132" i="679"/>
  <c r="AD132" i="679"/>
  <c r="AE132" i="679"/>
  <c r="AF132" i="679"/>
  <c r="AG132" i="679"/>
  <c r="AH132" i="679"/>
  <c r="AI132" i="679"/>
  <c r="AJ132" i="679"/>
  <c r="AK132" i="679"/>
  <c r="AL132" i="679"/>
  <c r="AM132" i="679"/>
  <c r="AN132" i="679"/>
  <c r="AO132" i="679"/>
  <c r="AP132" i="679"/>
  <c r="AQ132" i="679"/>
  <c r="AR132" i="679"/>
  <c r="AS132" i="679"/>
  <c r="AT132" i="679"/>
  <c r="AU132" i="679"/>
  <c r="AA133" i="679"/>
  <c r="AB133" i="679"/>
  <c r="AC133" i="679"/>
  <c r="AD133" i="679"/>
  <c r="AE133" i="679"/>
  <c r="AF133" i="679"/>
  <c r="AG133" i="679"/>
  <c r="AH133" i="679"/>
  <c r="AI133" i="679"/>
  <c r="AJ133" i="679"/>
  <c r="AK133" i="679"/>
  <c r="AL133" i="679"/>
  <c r="AM133" i="679"/>
  <c r="AN133" i="679"/>
  <c r="AO133" i="679"/>
  <c r="AP133" i="679"/>
  <c r="AQ133" i="679"/>
  <c r="AR133" i="679"/>
  <c r="AS133" i="679"/>
  <c r="AT133" i="679"/>
  <c r="AU133" i="679"/>
  <c r="AA134" i="679"/>
  <c r="AB134" i="679"/>
  <c r="AC134" i="679"/>
  <c r="AD134" i="679"/>
  <c r="AE134" i="679"/>
  <c r="AF134" i="679"/>
  <c r="AG134" i="679"/>
  <c r="AH134" i="679"/>
  <c r="AI134" i="679"/>
  <c r="AJ134" i="679"/>
  <c r="AK134" i="679"/>
  <c r="AL134" i="679"/>
  <c r="AM134" i="679"/>
  <c r="AN134" i="679"/>
  <c r="AO134" i="679"/>
  <c r="AP134" i="679"/>
  <c r="AQ134" i="679"/>
  <c r="AR134" i="679"/>
  <c r="AS134" i="679"/>
  <c r="AT134" i="679"/>
  <c r="AU134" i="679"/>
  <c r="AA135" i="679"/>
  <c r="AB135" i="679"/>
  <c r="AC135" i="679"/>
  <c r="AD135" i="679"/>
  <c r="AE135" i="679"/>
  <c r="AF135" i="679"/>
  <c r="AG135" i="679"/>
  <c r="AH135" i="679"/>
  <c r="AI135" i="679"/>
  <c r="AJ135" i="679"/>
  <c r="AK135" i="679"/>
  <c r="AL135" i="679"/>
  <c r="AM135" i="679"/>
  <c r="AN135" i="679"/>
  <c r="AO135" i="679"/>
  <c r="AP135" i="679"/>
  <c r="AQ135" i="679"/>
  <c r="AR135" i="679"/>
  <c r="AS135" i="679"/>
  <c r="AT135" i="679"/>
  <c r="AU135" i="679"/>
  <c r="AA136" i="679"/>
  <c r="AB136" i="679"/>
  <c r="AC136" i="679"/>
  <c r="AD136" i="679"/>
  <c r="AE136" i="679"/>
  <c r="AF136" i="679"/>
  <c r="AG136" i="679"/>
  <c r="AH136" i="679"/>
  <c r="AI136" i="679"/>
  <c r="AJ136" i="679"/>
  <c r="AK136" i="679"/>
  <c r="AL136" i="679"/>
  <c r="AM136" i="679"/>
  <c r="AN136" i="679"/>
  <c r="AO136" i="679"/>
  <c r="AP136" i="679"/>
  <c r="AQ136" i="679"/>
  <c r="AR136" i="679"/>
  <c r="AS136" i="679"/>
  <c r="AT136" i="679"/>
  <c r="AU136" i="679"/>
  <c r="AA137" i="679"/>
  <c r="AB137" i="679"/>
  <c r="AC137" i="679"/>
  <c r="AD137" i="679"/>
  <c r="AE137" i="679"/>
  <c r="AF137" i="679"/>
  <c r="AG137" i="679"/>
  <c r="AH137" i="679"/>
  <c r="AI137" i="679"/>
  <c r="AJ137" i="679"/>
  <c r="AK137" i="679"/>
  <c r="AL137" i="679"/>
  <c r="AM137" i="679"/>
  <c r="AN137" i="679"/>
  <c r="AO137" i="679"/>
  <c r="AP137" i="679"/>
  <c r="AQ137" i="679"/>
  <c r="AR137" i="679"/>
  <c r="AS137" i="679"/>
  <c r="AT137" i="679"/>
  <c r="AU137" i="679"/>
  <c r="AA138" i="679"/>
  <c r="AB138" i="679"/>
  <c r="AC138" i="679"/>
  <c r="AD138" i="679"/>
  <c r="AE138" i="679"/>
  <c r="AF138" i="679"/>
  <c r="AG138" i="679"/>
  <c r="AH138" i="679"/>
  <c r="AI138" i="679"/>
  <c r="AJ138" i="679"/>
  <c r="AK138" i="679"/>
  <c r="AL138" i="679"/>
  <c r="AM138" i="679"/>
  <c r="AN138" i="679"/>
  <c r="AO138" i="679"/>
  <c r="AP138" i="679"/>
  <c r="AQ138" i="679"/>
  <c r="AR138" i="679"/>
  <c r="AS138" i="679"/>
  <c r="AT138" i="679"/>
  <c r="AU138" i="679"/>
  <c r="AA139" i="679"/>
  <c r="AB139" i="679"/>
  <c r="AC139" i="679"/>
  <c r="AD139" i="679"/>
  <c r="AE139" i="679"/>
  <c r="AF139" i="679"/>
  <c r="AG139" i="679"/>
  <c r="AH139" i="679"/>
  <c r="AI139" i="679"/>
  <c r="AJ139" i="679"/>
  <c r="AK139" i="679"/>
  <c r="AL139" i="679"/>
  <c r="AM139" i="679"/>
  <c r="AN139" i="679"/>
  <c r="AO139" i="679"/>
  <c r="AP139" i="679"/>
  <c r="AQ139" i="679"/>
  <c r="AR139" i="679"/>
  <c r="AS139" i="679"/>
  <c r="AT139" i="679"/>
  <c r="AU139" i="679"/>
  <c r="AA140" i="679"/>
  <c r="AB140" i="679"/>
  <c r="AC140" i="679"/>
  <c r="AD140" i="679"/>
  <c r="AE140" i="679"/>
  <c r="AF140" i="679"/>
  <c r="AG140" i="679"/>
  <c r="AH140" i="679"/>
  <c r="AI140" i="679"/>
  <c r="AJ140" i="679"/>
  <c r="AK140" i="679"/>
  <c r="AL140" i="679"/>
  <c r="AM140" i="679"/>
  <c r="AN140" i="679"/>
  <c r="AO140" i="679"/>
  <c r="AP140" i="679"/>
  <c r="AQ140" i="679"/>
  <c r="AR140" i="679"/>
  <c r="AS140" i="679"/>
  <c r="AT140" i="679"/>
  <c r="AU140" i="679"/>
  <c r="AA141" i="679"/>
  <c r="AB141" i="679"/>
  <c r="AC141" i="679"/>
  <c r="AD141" i="679"/>
  <c r="AE141" i="679"/>
  <c r="AF141" i="679"/>
  <c r="AG141" i="679"/>
  <c r="AH141" i="679"/>
  <c r="AI141" i="679"/>
  <c r="AJ141" i="679"/>
  <c r="AK141" i="679"/>
  <c r="AL141" i="679"/>
  <c r="AM141" i="679"/>
  <c r="AN141" i="679"/>
  <c r="AO141" i="679"/>
  <c r="AP141" i="679"/>
  <c r="AQ141" i="679"/>
  <c r="AR141" i="679"/>
  <c r="AS141" i="679"/>
  <c r="AT141" i="679"/>
  <c r="AU141" i="679"/>
  <c r="AA142" i="679"/>
  <c r="AB142" i="679"/>
  <c r="AC142" i="679"/>
  <c r="AD142" i="679"/>
  <c r="AE142" i="679"/>
  <c r="AF142" i="679"/>
  <c r="AG142" i="679"/>
  <c r="AH142" i="679"/>
  <c r="AI142" i="679"/>
  <c r="AJ142" i="679"/>
  <c r="AK142" i="679"/>
  <c r="AL142" i="679"/>
  <c r="AM142" i="679"/>
  <c r="AN142" i="679"/>
  <c r="AO142" i="679"/>
  <c r="AP142" i="679"/>
  <c r="AQ142" i="679"/>
  <c r="AR142" i="679"/>
  <c r="AS142" i="679"/>
  <c r="AT142" i="679"/>
  <c r="AU142" i="679"/>
  <c r="AA143" i="679"/>
  <c r="AB143" i="679"/>
  <c r="AC143" i="679"/>
  <c r="AD143" i="679"/>
  <c r="AE143" i="679"/>
  <c r="AF143" i="679"/>
  <c r="AG143" i="679"/>
  <c r="AH143" i="679"/>
  <c r="AI143" i="679"/>
  <c r="AJ143" i="679"/>
  <c r="AK143" i="679"/>
  <c r="AL143" i="679"/>
  <c r="AM143" i="679"/>
  <c r="AN143" i="679"/>
  <c r="AO143" i="679"/>
  <c r="AP143" i="679"/>
  <c r="AQ143" i="679"/>
  <c r="AR143" i="679"/>
  <c r="AS143" i="679"/>
  <c r="AT143" i="679"/>
  <c r="AU143" i="679"/>
  <c r="AA144" i="679"/>
  <c r="AB144" i="679"/>
  <c r="AC144" i="679"/>
  <c r="AD144" i="679"/>
  <c r="AE144" i="679"/>
  <c r="AF144" i="679"/>
  <c r="AG144" i="679"/>
  <c r="AH144" i="679"/>
  <c r="AI144" i="679"/>
  <c r="AJ144" i="679"/>
  <c r="AK144" i="679"/>
  <c r="AL144" i="679"/>
  <c r="AM144" i="679"/>
  <c r="AN144" i="679"/>
  <c r="AO144" i="679"/>
  <c r="AP144" i="679"/>
  <c r="AQ144" i="679"/>
  <c r="AR144" i="679"/>
  <c r="AS144" i="679"/>
  <c r="AT144" i="679"/>
  <c r="AU144" i="679"/>
  <c r="AA145" i="679"/>
  <c r="AB145" i="679"/>
  <c r="AC145" i="679"/>
  <c r="AD145" i="679"/>
  <c r="AE145" i="679"/>
  <c r="AF145" i="679"/>
  <c r="AG145" i="679"/>
  <c r="AH145" i="679"/>
  <c r="AI145" i="679"/>
  <c r="AJ145" i="679"/>
  <c r="AK145" i="679"/>
  <c r="AL145" i="679"/>
  <c r="AM145" i="679"/>
  <c r="AN145" i="679"/>
  <c r="AO145" i="679"/>
  <c r="AP145" i="679"/>
  <c r="AQ145" i="679"/>
  <c r="AR145" i="679"/>
  <c r="AS145" i="679"/>
  <c r="AT145" i="679"/>
  <c r="AU145" i="679"/>
  <c r="AA146" i="679"/>
  <c r="AB146" i="679"/>
  <c r="AC146" i="679"/>
  <c r="AD146" i="679"/>
  <c r="AE146" i="679"/>
  <c r="AF146" i="679"/>
  <c r="AG146" i="679"/>
  <c r="AH146" i="679"/>
  <c r="AI146" i="679"/>
  <c r="AJ146" i="679"/>
  <c r="AK146" i="679"/>
  <c r="AL146" i="679"/>
  <c r="AM146" i="679"/>
  <c r="AN146" i="679"/>
  <c r="AO146" i="679"/>
  <c r="AP146" i="679"/>
  <c r="AQ146" i="679"/>
  <c r="AR146" i="679"/>
  <c r="AS146" i="679"/>
  <c r="AT146" i="679"/>
  <c r="AU146" i="679"/>
  <c r="AA147" i="679"/>
  <c r="AB147" i="679"/>
  <c r="AC147" i="679"/>
  <c r="AD147" i="679"/>
  <c r="AE147" i="679"/>
  <c r="AF147" i="679"/>
  <c r="AG147" i="679"/>
  <c r="AH147" i="679"/>
  <c r="AI147" i="679"/>
  <c r="AJ147" i="679"/>
  <c r="AK147" i="679"/>
  <c r="AL147" i="679"/>
  <c r="AM147" i="679"/>
  <c r="AN147" i="679"/>
  <c r="AO147" i="679"/>
  <c r="AP147" i="679"/>
  <c r="AQ147" i="679"/>
  <c r="AR147" i="679"/>
  <c r="AS147" i="679"/>
  <c r="AT147" i="679"/>
  <c r="AU147" i="679"/>
  <c r="AA148" i="679"/>
  <c r="AB148" i="679"/>
  <c r="AC148" i="679"/>
  <c r="AD148" i="679"/>
  <c r="AE148" i="679"/>
  <c r="AF148" i="679"/>
  <c r="AG148" i="679"/>
  <c r="AH148" i="679"/>
  <c r="AI148" i="679"/>
  <c r="AJ148" i="679"/>
  <c r="AK148" i="679"/>
  <c r="AL148" i="679"/>
  <c r="AM148" i="679"/>
  <c r="AN148" i="679"/>
  <c r="AO148" i="679"/>
  <c r="AP148" i="679"/>
  <c r="AQ148" i="679"/>
  <c r="AR148" i="679"/>
  <c r="AS148" i="679"/>
  <c r="AT148" i="679"/>
  <c r="AU148" i="679"/>
  <c r="AA149" i="679"/>
  <c r="AB149" i="679"/>
  <c r="AC149" i="679"/>
  <c r="AD149" i="679"/>
  <c r="AE149" i="679"/>
  <c r="AF149" i="679"/>
  <c r="AG149" i="679"/>
  <c r="AH149" i="679"/>
  <c r="AI149" i="679"/>
  <c r="AJ149" i="679"/>
  <c r="AK149" i="679"/>
  <c r="AL149" i="679"/>
  <c r="AM149" i="679"/>
  <c r="AN149" i="679"/>
  <c r="AO149" i="679"/>
  <c r="AP149" i="679"/>
  <c r="AQ149" i="679"/>
  <c r="AR149" i="679"/>
  <c r="AS149" i="679"/>
  <c r="AT149" i="679"/>
  <c r="AU149" i="679"/>
  <c r="AA150" i="679"/>
  <c r="AB150" i="679"/>
  <c r="AC150" i="679"/>
  <c r="AD150" i="679"/>
  <c r="AE150" i="679"/>
  <c r="AF150" i="679"/>
  <c r="AG150" i="679"/>
  <c r="AH150" i="679"/>
  <c r="AI150" i="679"/>
  <c r="AJ150" i="679"/>
  <c r="AK150" i="679"/>
  <c r="AL150" i="679"/>
  <c r="AM150" i="679"/>
  <c r="AN150" i="679"/>
  <c r="AO150" i="679"/>
  <c r="AP150" i="679"/>
  <c r="AQ150" i="679"/>
  <c r="AR150" i="679"/>
  <c r="AS150" i="679"/>
  <c r="AT150" i="679"/>
  <c r="AU150" i="679"/>
  <c r="AA151" i="679"/>
  <c r="AB151" i="679"/>
  <c r="AC151" i="679"/>
  <c r="AD151" i="679"/>
  <c r="AE151" i="679"/>
  <c r="AF151" i="679"/>
  <c r="AG151" i="679"/>
  <c r="AH151" i="679"/>
  <c r="AI151" i="679"/>
  <c r="AJ151" i="679"/>
  <c r="AK151" i="679"/>
  <c r="AL151" i="679"/>
  <c r="AM151" i="679"/>
  <c r="AN151" i="679"/>
  <c r="AO151" i="679"/>
  <c r="AP151" i="679"/>
  <c r="AQ151" i="679"/>
  <c r="AR151" i="679"/>
  <c r="AS151" i="679"/>
  <c r="AT151" i="679"/>
  <c r="AU151" i="679"/>
  <c r="AA152" i="679"/>
  <c r="AB152" i="679"/>
  <c r="AC152" i="679"/>
  <c r="AD152" i="679"/>
  <c r="AE152" i="679"/>
  <c r="AF152" i="679"/>
  <c r="AG152" i="679"/>
  <c r="AH152" i="679"/>
  <c r="AI152" i="679"/>
  <c r="AJ152" i="679"/>
  <c r="AK152" i="679"/>
  <c r="AL152" i="679"/>
  <c r="AM152" i="679"/>
  <c r="AN152" i="679"/>
  <c r="AO152" i="679"/>
  <c r="AP152" i="679"/>
  <c r="AQ152" i="679"/>
  <c r="AR152" i="679"/>
  <c r="AS152" i="679"/>
  <c r="AT152" i="679"/>
  <c r="AU152" i="679"/>
  <c r="AA153" i="679"/>
  <c r="AB153" i="679"/>
  <c r="AC153" i="679"/>
  <c r="AD153" i="679"/>
  <c r="AE153" i="679"/>
  <c r="AF153" i="679"/>
  <c r="AG153" i="679"/>
  <c r="AH153" i="679"/>
  <c r="AI153" i="679"/>
  <c r="AJ153" i="679"/>
  <c r="AK153" i="679"/>
  <c r="AL153" i="679"/>
  <c r="AM153" i="679"/>
  <c r="AN153" i="679"/>
  <c r="AO153" i="679"/>
  <c r="AP153" i="679"/>
  <c r="AQ153" i="679"/>
  <c r="AR153" i="679"/>
  <c r="AS153" i="679"/>
  <c r="AT153" i="679"/>
  <c r="AU153" i="679"/>
  <c r="AA154" i="679"/>
  <c r="AB154" i="679"/>
  <c r="AC154" i="679"/>
  <c r="AD154" i="679"/>
  <c r="AE154" i="679"/>
  <c r="AF154" i="679"/>
  <c r="AG154" i="679"/>
  <c r="AH154" i="679"/>
  <c r="AI154" i="679"/>
  <c r="AJ154" i="679"/>
  <c r="AK154" i="679"/>
  <c r="AL154" i="679"/>
  <c r="AM154" i="679"/>
  <c r="AN154" i="679"/>
  <c r="AO154" i="679"/>
  <c r="AP154" i="679"/>
  <c r="AQ154" i="679"/>
  <c r="AR154" i="679"/>
  <c r="AS154" i="679"/>
  <c r="AT154" i="679"/>
  <c r="AU154" i="679"/>
  <c r="AA155" i="679"/>
  <c r="AB155" i="679"/>
  <c r="AC155" i="679"/>
  <c r="AD155" i="679"/>
  <c r="AE155" i="679"/>
  <c r="AF155" i="679"/>
  <c r="AG155" i="679"/>
  <c r="AH155" i="679"/>
  <c r="AI155" i="679"/>
  <c r="AJ155" i="679"/>
  <c r="AK155" i="679"/>
  <c r="AL155" i="679"/>
  <c r="AM155" i="679"/>
  <c r="AN155" i="679"/>
  <c r="AO155" i="679"/>
  <c r="AP155" i="679"/>
  <c r="AQ155" i="679"/>
  <c r="AR155" i="679"/>
  <c r="AS155" i="679"/>
  <c r="AT155" i="679"/>
  <c r="AU155" i="679"/>
  <c r="AA156" i="679"/>
  <c r="AB156" i="679"/>
  <c r="AC156" i="679"/>
  <c r="AD156" i="679"/>
  <c r="AE156" i="679"/>
  <c r="AF156" i="679"/>
  <c r="AG156" i="679"/>
  <c r="AH156" i="679"/>
  <c r="AI156" i="679"/>
  <c r="AJ156" i="679"/>
  <c r="AK156" i="679"/>
  <c r="AL156" i="679"/>
  <c r="AM156" i="679"/>
  <c r="AN156" i="679"/>
  <c r="AO156" i="679"/>
  <c r="AP156" i="679"/>
  <c r="AQ156" i="679"/>
  <c r="AR156" i="679"/>
  <c r="AS156" i="679"/>
  <c r="AT156" i="679"/>
  <c r="AU156" i="679"/>
  <c r="AA157" i="679"/>
  <c r="AB157" i="679"/>
  <c r="AC157" i="679"/>
  <c r="AD157" i="679"/>
  <c r="AE157" i="679"/>
  <c r="AF157" i="679"/>
  <c r="AG157" i="679"/>
  <c r="AH157" i="679"/>
  <c r="AI157" i="679"/>
  <c r="AJ157" i="679"/>
  <c r="AK157" i="679"/>
  <c r="AL157" i="679"/>
  <c r="AM157" i="679"/>
  <c r="AN157" i="679"/>
  <c r="AO157" i="679"/>
  <c r="AP157" i="679"/>
  <c r="AQ157" i="679"/>
  <c r="AR157" i="679"/>
  <c r="AS157" i="679"/>
  <c r="AT157" i="679"/>
  <c r="AU157" i="679"/>
  <c r="Z9" i="679"/>
  <c r="Z10" i="679"/>
  <c r="Z11" i="679"/>
  <c r="Z12" i="679"/>
  <c r="Z13" i="679"/>
  <c r="Z14" i="679"/>
  <c r="Z15" i="679"/>
  <c r="Z16" i="679"/>
  <c r="Z17" i="679"/>
  <c r="Z18" i="679"/>
  <c r="Z19" i="679"/>
  <c r="Z20" i="679"/>
  <c r="Z21" i="679"/>
  <c r="Z22" i="679"/>
  <c r="Z23" i="679"/>
  <c r="Z24" i="679"/>
  <c r="Z25" i="679"/>
  <c r="Z26" i="679"/>
  <c r="Z27" i="679"/>
  <c r="Z28" i="679"/>
  <c r="Z29" i="679"/>
  <c r="Z30" i="679"/>
  <c r="Z31" i="679"/>
  <c r="Z32" i="679"/>
  <c r="Z33" i="679"/>
  <c r="Z34" i="679"/>
  <c r="Z35" i="679"/>
  <c r="Z36" i="679"/>
  <c r="Z37" i="679"/>
  <c r="Z38" i="679"/>
  <c r="Z39" i="679"/>
  <c r="Z40" i="679"/>
  <c r="Z41" i="679"/>
  <c r="Z42" i="679"/>
  <c r="Z43" i="679"/>
  <c r="Z44" i="679"/>
  <c r="Z45" i="679"/>
  <c r="Z46" i="679"/>
  <c r="Z47" i="679"/>
  <c r="Z48" i="679"/>
  <c r="Z49" i="679"/>
  <c r="Z50" i="679"/>
  <c r="Z51" i="679"/>
  <c r="Z52" i="679"/>
  <c r="Z53" i="679"/>
  <c r="Z54" i="679"/>
  <c r="Z55" i="679"/>
  <c r="Z56" i="679"/>
  <c r="Z57" i="679"/>
  <c r="Z58" i="679"/>
  <c r="Z59" i="679"/>
  <c r="Z60" i="679"/>
  <c r="Z61" i="679"/>
  <c r="Z62" i="679"/>
  <c r="Z63" i="679"/>
  <c r="Z64" i="679"/>
  <c r="Z65" i="679"/>
  <c r="Z66" i="679"/>
  <c r="Z67" i="679"/>
  <c r="Z68" i="679"/>
  <c r="Z69" i="679"/>
  <c r="Z70" i="679"/>
  <c r="Z71" i="679"/>
  <c r="Z72" i="679"/>
  <c r="Z73" i="679"/>
  <c r="Z74" i="679"/>
  <c r="Z75" i="679"/>
  <c r="Z76" i="679"/>
  <c r="Z77" i="679"/>
  <c r="Z78" i="679"/>
  <c r="Z79" i="679"/>
  <c r="Z80" i="679"/>
  <c r="Z81" i="679"/>
  <c r="Z82" i="679"/>
  <c r="Z83" i="679"/>
  <c r="Z84" i="679"/>
  <c r="Z85" i="679"/>
  <c r="Z86" i="679"/>
  <c r="Z87" i="679"/>
  <c r="Z88" i="679"/>
  <c r="Z89" i="679"/>
  <c r="Z90" i="679"/>
  <c r="Z91" i="679"/>
  <c r="Z92" i="679"/>
  <c r="Z93" i="679"/>
  <c r="Z94" i="679"/>
  <c r="Z95" i="679"/>
  <c r="Z96" i="679"/>
  <c r="Z97" i="679"/>
  <c r="Z98" i="679"/>
  <c r="Z99" i="679"/>
  <c r="Z100" i="679"/>
  <c r="Z101" i="679"/>
  <c r="Z102" i="679"/>
  <c r="Z103" i="679"/>
  <c r="Z104" i="679"/>
  <c r="Z105" i="679"/>
  <c r="Z106" i="679"/>
  <c r="Z107" i="679"/>
  <c r="Z108" i="679"/>
  <c r="Z109" i="679"/>
  <c r="Z110" i="679"/>
  <c r="Z111" i="679"/>
  <c r="Z112" i="679"/>
  <c r="Z113" i="679"/>
  <c r="Z114" i="679"/>
  <c r="Z115" i="679"/>
  <c r="Z116" i="679"/>
  <c r="Z117" i="679"/>
  <c r="Z118" i="679"/>
  <c r="Z119" i="679"/>
  <c r="Z120" i="679"/>
  <c r="Z121" i="679"/>
  <c r="Z122" i="679"/>
  <c r="Z123" i="679"/>
  <c r="Z124" i="679"/>
  <c r="Z125" i="679"/>
  <c r="Z126" i="679"/>
  <c r="Z127" i="679"/>
  <c r="Z128" i="679"/>
  <c r="Z129" i="679"/>
  <c r="Z130" i="679"/>
  <c r="Z131" i="679"/>
  <c r="Z132" i="679"/>
  <c r="Z133" i="679"/>
  <c r="Z134" i="679"/>
  <c r="Z135" i="679"/>
  <c r="Z136" i="679"/>
  <c r="Z137" i="679"/>
  <c r="Z138" i="679"/>
  <c r="Z139" i="679"/>
  <c r="Z140" i="679"/>
  <c r="Z141" i="679"/>
  <c r="Z142" i="679"/>
  <c r="Z143" i="679"/>
  <c r="Z144" i="679"/>
  <c r="Z145" i="679"/>
  <c r="Z146" i="679"/>
  <c r="Z147" i="679"/>
  <c r="Z148" i="679"/>
  <c r="Z149" i="679"/>
  <c r="Z150" i="679"/>
  <c r="Z151" i="679"/>
  <c r="Z152" i="679"/>
  <c r="Z153" i="679"/>
  <c r="Z154" i="679"/>
  <c r="Z155" i="679"/>
  <c r="Z156" i="679"/>
  <c r="Z157" i="679"/>
  <c r="Z8" i="679"/>
  <c r="AA355" i="679"/>
  <c r="AB355" i="679"/>
  <c r="AC355" i="679"/>
  <c r="AD355" i="679"/>
  <c r="AE355" i="679"/>
  <c r="AF355" i="679"/>
  <c r="AG355" i="679"/>
  <c r="AH355" i="679"/>
  <c r="AI355" i="679"/>
  <c r="AJ355" i="679"/>
  <c r="AK355" i="679"/>
  <c r="AL355" i="679"/>
  <c r="AM355" i="679"/>
  <c r="AN355" i="679"/>
  <c r="AO355" i="679"/>
  <c r="AP355" i="679"/>
  <c r="AQ355" i="679"/>
  <c r="AR355" i="679"/>
  <c r="AS355" i="679"/>
  <c r="AT355" i="679"/>
  <c r="AU355" i="679"/>
  <c r="AA356" i="679"/>
  <c r="AB356" i="679"/>
  <c r="AC356" i="679"/>
  <c r="AD356" i="679"/>
  <c r="AE356" i="679"/>
  <c r="AF356" i="679"/>
  <c r="AG356" i="679"/>
  <c r="AH356" i="679"/>
  <c r="AI356" i="679"/>
  <c r="AJ356" i="679"/>
  <c r="AK356" i="679"/>
  <c r="AL356" i="679"/>
  <c r="AM356" i="679"/>
  <c r="AN356" i="679"/>
  <c r="AO356" i="679"/>
  <c r="AP356" i="679"/>
  <c r="AQ356" i="679"/>
  <c r="AR356" i="679"/>
  <c r="AS356" i="679"/>
  <c r="AT356" i="679"/>
  <c r="AU356" i="679"/>
  <c r="AA357" i="679"/>
  <c r="AB357" i="679"/>
  <c r="AC357" i="679"/>
  <c r="AD357" i="679"/>
  <c r="AE357" i="679"/>
  <c r="AF357" i="679"/>
  <c r="AG357" i="679"/>
  <c r="AH357" i="679"/>
  <c r="AI357" i="679"/>
  <c r="AJ357" i="679"/>
  <c r="AK357" i="679"/>
  <c r="AL357" i="679"/>
  <c r="AM357" i="679"/>
  <c r="AN357" i="679"/>
  <c r="AO357" i="679"/>
  <c r="AP357" i="679"/>
  <c r="AQ357" i="679"/>
  <c r="AR357" i="679"/>
  <c r="AS357" i="679"/>
  <c r="AT357" i="679"/>
  <c r="AU357" i="679"/>
  <c r="Z356" i="679"/>
  <c r="Z357" i="679"/>
  <c r="Z355" i="679"/>
  <c r="D154" i="679"/>
  <c r="D153" i="679"/>
  <c r="D152" i="679"/>
  <c r="D151" i="679"/>
  <c r="D150" i="679"/>
  <c r="D149" i="679"/>
  <c r="D148" i="679"/>
  <c r="D147" i="679"/>
  <c r="D146" i="679"/>
  <c r="D145" i="679"/>
  <c r="D144" i="679"/>
  <c r="D143" i="679"/>
  <c r="D142" i="679"/>
  <c r="D141" i="679"/>
  <c r="D140" i="679"/>
  <c r="D139" i="679"/>
  <c r="D138" i="679"/>
  <c r="D137" i="679"/>
  <c r="D136" i="679"/>
  <c r="D135" i="679"/>
  <c r="D134" i="679"/>
  <c r="D133" i="679"/>
  <c r="D132" i="679"/>
  <c r="D131" i="679"/>
  <c r="D130" i="679"/>
  <c r="D129" i="679"/>
  <c r="D128" i="679"/>
  <c r="D127" i="679"/>
  <c r="D126" i="679"/>
  <c r="D125" i="679"/>
  <c r="D124" i="679"/>
  <c r="D123" i="679"/>
  <c r="D122" i="679"/>
  <c r="D121" i="679"/>
  <c r="D120" i="679"/>
  <c r="D119" i="679"/>
  <c r="D118" i="679"/>
  <c r="D117" i="679"/>
  <c r="D116" i="679"/>
  <c r="D115" i="679"/>
  <c r="D114" i="679"/>
  <c r="D113" i="679"/>
  <c r="D112" i="679"/>
  <c r="D111" i="679"/>
  <c r="D110" i="679"/>
  <c r="D109" i="679"/>
  <c r="D108" i="679"/>
  <c r="D107" i="679"/>
  <c r="D106" i="679"/>
  <c r="D105" i="679"/>
  <c r="D104" i="679"/>
  <c r="D103" i="679"/>
  <c r="D102" i="679"/>
  <c r="D101" i="679"/>
  <c r="D100" i="679"/>
  <c r="D99" i="679"/>
  <c r="D98" i="679"/>
  <c r="D97" i="679"/>
  <c r="D96" i="679"/>
  <c r="D95" i="679"/>
  <c r="D94" i="679"/>
  <c r="D93" i="679"/>
  <c r="D92" i="679"/>
  <c r="D91" i="679"/>
  <c r="D90" i="679"/>
  <c r="D89" i="679"/>
  <c r="D88" i="679"/>
  <c r="D87" i="679"/>
  <c r="D86" i="679"/>
  <c r="D85" i="679"/>
  <c r="D84" i="679"/>
  <c r="D83" i="679"/>
  <c r="D82" i="679"/>
  <c r="D81" i="679"/>
  <c r="D80" i="679"/>
  <c r="D79" i="679"/>
  <c r="D78" i="679"/>
  <c r="D77" i="679"/>
  <c r="D76" i="679"/>
  <c r="D75" i="679"/>
  <c r="D74" i="679"/>
  <c r="D73" i="679"/>
  <c r="D72" i="679"/>
  <c r="D71" i="679"/>
  <c r="D70" i="679"/>
  <c r="D69" i="679"/>
  <c r="D68" i="679"/>
  <c r="D67" i="679"/>
  <c r="D66" i="679"/>
  <c r="D65" i="679"/>
  <c r="D64" i="679"/>
  <c r="D63" i="679"/>
  <c r="D62" i="679"/>
  <c r="D61" i="679"/>
  <c r="D60" i="679"/>
  <c r="D59" i="679"/>
  <c r="D58" i="679"/>
  <c r="D57" i="679"/>
  <c r="D56" i="679"/>
  <c r="D55" i="679"/>
  <c r="D54" i="679"/>
  <c r="D53" i="679"/>
  <c r="D52" i="679"/>
  <c r="D51" i="679"/>
  <c r="D50" i="679"/>
  <c r="D49" i="679"/>
  <c r="D48" i="679"/>
  <c r="D47" i="679"/>
  <c r="D46" i="679"/>
  <c r="D45" i="679"/>
  <c r="D44" i="679"/>
  <c r="D43" i="679"/>
  <c r="D42" i="679"/>
  <c r="D41" i="679"/>
  <c r="D40" i="679"/>
  <c r="D39" i="679"/>
  <c r="D38" i="679"/>
  <c r="D37" i="679"/>
  <c r="D36" i="679"/>
  <c r="D35" i="679"/>
  <c r="D34" i="679"/>
  <c r="D33" i="679"/>
  <c r="D32" i="679"/>
  <c r="D31" i="679"/>
  <c r="D30" i="679"/>
  <c r="D29" i="679"/>
  <c r="D28" i="679"/>
  <c r="D27" i="679"/>
  <c r="D26" i="679"/>
  <c r="D25" i="679"/>
  <c r="D24" i="679"/>
  <c r="D23" i="679"/>
  <c r="D22" i="679"/>
  <c r="D21" i="679"/>
  <c r="D20" i="679"/>
  <c r="D19" i="679"/>
  <c r="D18" i="679"/>
  <c r="D17" i="679"/>
  <c r="D16" i="679"/>
  <c r="D15" i="679"/>
  <c r="D14" i="679"/>
  <c r="D13" i="679"/>
  <c r="D9" i="679"/>
  <c r="D8" i="679"/>
  <c r="G27" i="39"/>
  <c r="G26" i="39"/>
  <c r="G25" i="39"/>
  <c r="G24" i="39"/>
  <c r="G22" i="39"/>
  <c r="G20" i="39"/>
  <c r="G18" i="39"/>
  <c r="B53" i="632"/>
  <c r="G19" i="39"/>
  <c r="G46" i="39"/>
  <c r="G45" i="39"/>
  <c r="G44" i="39"/>
  <c r="G43" i="39"/>
  <c r="G42" i="39"/>
  <c r="F9" i="41"/>
  <c r="E4" i="41"/>
  <c r="G4" i="41" s="1"/>
  <c r="F4" i="41"/>
  <c r="E5" i="41"/>
  <c r="G5" i="41" s="1"/>
  <c r="F5" i="41"/>
  <c r="E6" i="41"/>
  <c r="F6" i="41"/>
  <c r="E7" i="41"/>
  <c r="F7" i="41"/>
  <c r="F8" i="41"/>
  <c r="G8" i="41" s="1"/>
  <c r="E9" i="41"/>
  <c r="G9" i="41"/>
  <c r="E10" i="41"/>
  <c r="G10" i="41" s="1"/>
  <c r="F10" i="41"/>
  <c r="F8" i="11"/>
  <c r="F11" i="11"/>
  <c r="B16" i="11"/>
  <c r="F12" i="11"/>
  <c r="B34" i="11"/>
  <c r="G38" i="39"/>
  <c r="G21" i="39"/>
  <c r="G36" i="39"/>
  <c r="G37" i="39"/>
  <c r="G23" i="39"/>
  <c r="G35" i="39"/>
  <c r="G34" i="39"/>
  <c r="G17" i="39"/>
  <c r="G16" i="39"/>
  <c r="G7" i="41" l="1"/>
  <c r="G6" i="41"/>
  <c r="G11" i="41" s="1"/>
  <c r="H8" i="41" s="1"/>
  <c r="F11" i="41"/>
  <c r="E11" i="41"/>
  <c r="E91" i="719"/>
  <c r="Q96" i="719"/>
  <c r="R91" i="719"/>
  <c r="E96" i="99"/>
  <c r="F95" i="99"/>
  <c r="N87" i="719"/>
  <c r="O94" i="719"/>
  <c r="L95" i="719"/>
  <c r="L88" i="719"/>
  <c r="H94" i="719"/>
  <c r="P94" i="719"/>
  <c r="M95" i="719"/>
  <c r="G94" i="719"/>
  <c r="L89" i="719"/>
  <c r="N89" i="719"/>
  <c r="F95" i="719"/>
  <c r="L90" i="719"/>
  <c r="M93" i="719"/>
  <c r="J94" i="719"/>
  <c r="O95" i="719"/>
  <c r="L98" i="719"/>
  <c r="H87" i="719"/>
  <c r="K94" i="719"/>
  <c r="H95" i="719"/>
  <c r="P95" i="719"/>
  <c r="M98" i="719"/>
  <c r="D94" i="719"/>
  <c r="I89" i="719"/>
  <c r="H88" i="719"/>
  <c r="P90" i="719"/>
  <c r="N88" i="719"/>
  <c r="I95" i="719"/>
  <c r="D95" i="719"/>
  <c r="K93" i="719"/>
  <c r="F90" i="719"/>
  <c r="H89" i="719"/>
  <c r="G88" i="719"/>
  <c r="O90" i="719"/>
  <c r="J95" i="719"/>
  <c r="G98" i="719"/>
  <c r="O98" i="719"/>
  <c r="G89" i="719"/>
  <c r="M87" i="719"/>
  <c r="N90" i="719"/>
  <c r="O87" i="719"/>
  <c r="I93" i="719"/>
  <c r="N94" i="719"/>
  <c r="H98" i="719"/>
  <c r="P98" i="719"/>
  <c r="N95" i="719"/>
  <c r="K98" i="719"/>
  <c r="I87" i="99"/>
  <c r="F98" i="719"/>
  <c r="I95" i="99"/>
  <c r="I94" i="719"/>
  <c r="D90" i="99"/>
  <c r="J93" i="719"/>
  <c r="J96" i="719" s="1"/>
  <c r="I98" i="719"/>
  <c r="I89" i="99"/>
  <c r="L93" i="719"/>
  <c r="J98" i="719"/>
  <c r="G87" i="99"/>
  <c r="I93" i="99"/>
  <c r="N98" i="719"/>
  <c r="I90" i="99"/>
  <c r="I94" i="99"/>
  <c r="F94" i="719"/>
  <c r="O93" i="719"/>
  <c r="O96" i="719" s="1"/>
  <c r="H98" i="99"/>
  <c r="G98" i="99"/>
  <c r="R96" i="719"/>
  <c r="R103" i="719" s="1"/>
  <c r="Q91" i="719"/>
  <c r="Q103" i="719" s="1"/>
  <c r="L94" i="719"/>
  <c r="M94" i="719"/>
  <c r="F93" i="719"/>
  <c r="D98" i="719"/>
  <c r="D95" i="99"/>
  <c r="D98" i="99"/>
  <c r="D93" i="99"/>
  <c r="D89" i="99"/>
  <c r="D88" i="99"/>
  <c r="D87" i="99"/>
  <c r="O87" i="99"/>
  <c r="G89" i="99"/>
  <c r="G94" i="99"/>
  <c r="G95" i="99"/>
  <c r="H93" i="99"/>
  <c r="H95" i="99"/>
  <c r="H88" i="99"/>
  <c r="H87" i="99"/>
  <c r="H94" i="99"/>
  <c r="L95" i="99"/>
  <c r="L98" i="99"/>
  <c r="L87" i="99"/>
  <c r="L89" i="99"/>
  <c r="L93" i="99"/>
  <c r="L90" i="99"/>
  <c r="J95" i="99"/>
  <c r="J98" i="99"/>
  <c r="M89" i="99"/>
  <c r="J93" i="99"/>
  <c r="L94" i="99"/>
  <c r="J87" i="99"/>
  <c r="O95" i="99"/>
  <c r="H90" i="99"/>
  <c r="H89" i="99"/>
  <c r="O94" i="99"/>
  <c r="N94" i="99"/>
  <c r="O88" i="99"/>
  <c r="I88" i="99"/>
  <c r="I98" i="99"/>
  <c r="P90" i="99"/>
  <c r="G90" i="99"/>
  <c r="M95" i="99"/>
  <c r="J90" i="99"/>
  <c r="J89" i="99"/>
  <c r="L88" i="99"/>
  <c r="J88" i="99"/>
  <c r="O90" i="99"/>
  <c r="M87" i="99"/>
  <c r="P93" i="99"/>
  <c r="P94" i="99"/>
  <c r="O98" i="99"/>
  <c r="P95" i="99"/>
  <c r="F89" i="99"/>
  <c r="F88" i="99"/>
  <c r="F94" i="99"/>
  <c r="F86" i="99"/>
  <c r="F98" i="99"/>
  <c r="F90" i="99"/>
  <c r="F87" i="99"/>
  <c r="D94" i="99"/>
  <c r="E96" i="719"/>
  <c r="G95" i="719"/>
  <c r="P86" i="719"/>
  <c r="L87" i="719"/>
  <c r="M89" i="719"/>
  <c r="F87" i="719"/>
  <c r="J88" i="719"/>
  <c r="F89" i="719"/>
  <c r="J90" i="719"/>
  <c r="H90" i="719"/>
  <c r="I90" i="719"/>
  <c r="G87" i="719"/>
  <c r="K88" i="719"/>
  <c r="O89" i="719"/>
  <c r="K90" i="719"/>
  <c r="P89" i="719"/>
  <c r="P88" i="719"/>
  <c r="I88" i="719"/>
  <c r="I87" i="719"/>
  <c r="M88" i="719"/>
  <c r="M90" i="719"/>
  <c r="J87" i="719"/>
  <c r="F88" i="719"/>
  <c r="J89" i="719"/>
  <c r="K87" i="719"/>
  <c r="O88" i="719"/>
  <c r="K89" i="719"/>
  <c r="G90" i="719"/>
  <c r="M98" i="99"/>
  <c r="M88" i="99"/>
  <c r="M94" i="99"/>
  <c r="M90" i="99"/>
  <c r="P98" i="99"/>
  <c r="O93" i="99"/>
  <c r="G93" i="99"/>
  <c r="F93" i="99"/>
  <c r="J86" i="99"/>
  <c r="I86" i="99"/>
  <c r="G86" i="99"/>
  <c r="O86" i="99"/>
  <c r="L86" i="99"/>
  <c r="H86" i="99"/>
  <c r="M93" i="99"/>
  <c r="E86" i="99"/>
  <c r="E91" i="99" s="1"/>
  <c r="E103" i="99" s="1"/>
  <c r="D86" i="99"/>
  <c r="H9" i="41" l="1"/>
  <c r="H6" i="41"/>
  <c r="H10" i="41"/>
  <c r="H5" i="41"/>
  <c r="H7" i="41"/>
  <c r="G93" i="719"/>
  <c r="K95" i="719"/>
  <c r="K96" i="719" s="1"/>
  <c r="D93" i="719"/>
  <c r="F96" i="719"/>
  <c r="N93" i="719"/>
  <c r="N96" i="719" s="1"/>
  <c r="P93" i="719"/>
  <c r="P96" i="719" s="1"/>
  <c r="H93" i="719"/>
  <c r="H96" i="719" s="1"/>
  <c r="I96" i="719"/>
  <c r="I96" i="99"/>
  <c r="S94" i="719"/>
  <c r="L96" i="719"/>
  <c r="S98" i="719"/>
  <c r="M96" i="719"/>
  <c r="G96" i="719"/>
  <c r="P91" i="719"/>
  <c r="P103" i="719" s="1"/>
  <c r="I91" i="99"/>
  <c r="L96" i="99"/>
  <c r="H96" i="99"/>
  <c r="P96" i="99"/>
  <c r="G91" i="99"/>
  <c r="Q103" i="99"/>
  <c r="L91" i="99"/>
  <c r="O91" i="99"/>
  <c r="J91" i="99"/>
  <c r="D91" i="99"/>
  <c r="D96" i="99"/>
  <c r="K87" i="99"/>
  <c r="K90" i="99"/>
  <c r="K89" i="99"/>
  <c r="K86" i="99"/>
  <c r="K98" i="99"/>
  <c r="K88" i="99"/>
  <c r="K93" i="99"/>
  <c r="K94" i="99"/>
  <c r="O96" i="99"/>
  <c r="G96" i="99"/>
  <c r="H91" i="99"/>
  <c r="N89" i="99"/>
  <c r="N87" i="99"/>
  <c r="N88" i="99"/>
  <c r="N90" i="99"/>
  <c r="N98" i="99"/>
  <c r="N95" i="99"/>
  <c r="F96" i="99"/>
  <c r="F91" i="99"/>
  <c r="D96" i="719"/>
  <c r="E103" i="719"/>
  <c r="D88" i="719"/>
  <c r="S88" i="719" s="1"/>
  <c r="H86" i="719"/>
  <c r="H91" i="719" s="1"/>
  <c r="H103" i="719" s="1"/>
  <c r="J86" i="719"/>
  <c r="J91" i="719" s="1"/>
  <c r="J103" i="719" s="1"/>
  <c r="O86" i="719"/>
  <c r="O91" i="719" s="1"/>
  <c r="O103" i="719" s="1"/>
  <c r="N86" i="719"/>
  <c r="N91" i="719" s="1"/>
  <c r="N103" i="719" s="1"/>
  <c r="M86" i="719"/>
  <c r="M91" i="719" s="1"/>
  <c r="G86" i="719"/>
  <c r="G91" i="719" s="1"/>
  <c r="F86" i="719"/>
  <c r="F91" i="719" s="1"/>
  <c r="F103" i="719" s="1"/>
  <c r="D86" i="719"/>
  <c r="L86" i="719"/>
  <c r="L91" i="719" s="1"/>
  <c r="D87" i="719"/>
  <c r="S87" i="719" s="1"/>
  <c r="D90" i="719"/>
  <c r="S90" i="719" s="1"/>
  <c r="D89" i="719"/>
  <c r="S89" i="719" s="1"/>
  <c r="K86" i="719"/>
  <c r="K91" i="719" s="1"/>
  <c r="I86" i="719"/>
  <c r="I91" i="719" s="1"/>
  <c r="M96" i="99"/>
  <c r="J94" i="99"/>
  <c r="J96" i="99" s="1"/>
  <c r="N93" i="99"/>
  <c r="K95" i="99"/>
  <c r="P86" i="99"/>
  <c r="P91" i="99" s="1"/>
  <c r="M86" i="99"/>
  <c r="M91" i="99" s="1"/>
  <c r="N86" i="99"/>
  <c r="S95" i="719" l="1"/>
  <c r="I103" i="719"/>
  <c r="S93" i="719"/>
  <c r="I103" i="99"/>
  <c r="K103" i="719"/>
  <c r="D103" i="99"/>
  <c r="S98" i="99"/>
  <c r="L103" i="719"/>
  <c r="S90" i="99"/>
  <c r="J103" i="99"/>
  <c r="M103" i="719"/>
  <c r="S96" i="719"/>
  <c r="G103" i="719"/>
  <c r="H103" i="99"/>
  <c r="L103" i="99"/>
  <c r="S87" i="99"/>
  <c r="P103" i="99"/>
  <c r="S94" i="99"/>
  <c r="N96" i="99"/>
  <c r="G103" i="99"/>
  <c r="R103" i="99"/>
  <c r="M103" i="99"/>
  <c r="K96" i="99"/>
  <c r="S95" i="99"/>
  <c r="F103" i="99"/>
  <c r="O103" i="99"/>
  <c r="S88" i="99"/>
  <c r="S89" i="99"/>
  <c r="K91" i="99"/>
  <c r="N91" i="99"/>
  <c r="S86" i="99"/>
  <c r="S93" i="99"/>
  <c r="D91" i="719"/>
  <c r="S86" i="719"/>
  <c r="S96" i="99" l="1"/>
  <c r="S91" i="99"/>
  <c r="N103" i="99"/>
  <c r="K103" i="99"/>
  <c r="D103" i="719"/>
  <c r="S91" i="719"/>
  <c r="S103" i="719" s="1"/>
  <c r="S103" i="99" l="1"/>
  <c r="F28" i="39" l="1"/>
  <c r="E39" i="39" l="1"/>
  <c r="F39" i="39"/>
  <c r="E28" i="39" l="1"/>
</calcChain>
</file>

<file path=xl/sharedStrings.xml><?xml version="1.0" encoding="utf-8"?>
<sst xmlns="http://schemas.openxmlformats.org/spreadsheetml/2006/main" count="1949" uniqueCount="880">
  <si>
    <t>Electricité</t>
  </si>
  <si>
    <t>Diesel</t>
  </si>
  <si>
    <t>Essence</t>
  </si>
  <si>
    <t>Charbon</t>
  </si>
  <si>
    <t>Fuel lourd</t>
  </si>
  <si>
    <t>Lignite</t>
  </si>
  <si>
    <t>PCI (kJ/l)</t>
  </si>
  <si>
    <t>PCI (kWh/l)</t>
  </si>
  <si>
    <t>Industrie</t>
  </si>
  <si>
    <t>Logement</t>
  </si>
  <si>
    <t>Tertiaire</t>
  </si>
  <si>
    <t>Transport</t>
  </si>
  <si>
    <t>Agriculture</t>
  </si>
  <si>
    <t xml:space="preserve">Facteur d'émission CO2 (t/MWh) </t>
  </si>
  <si>
    <t>Vecteur</t>
  </si>
  <si>
    <t>Unité</t>
  </si>
  <si>
    <t>Total</t>
  </si>
  <si>
    <t xml:space="preserve"> </t>
  </si>
  <si>
    <t>Autres</t>
  </si>
  <si>
    <t>Bois</t>
  </si>
  <si>
    <t>Propane, butane, LPG</t>
  </si>
  <si>
    <t>1)</t>
  </si>
  <si>
    <t>2)</t>
  </si>
  <si>
    <t>TOTAL</t>
  </si>
  <si>
    <t>Technologie</t>
  </si>
  <si>
    <t>Temps de fonctionnement à puissance nominale (heures/an)</t>
  </si>
  <si>
    <t>Production électrique (GWh/an)</t>
  </si>
  <si>
    <t>Production thermique (GWh/an)</t>
  </si>
  <si>
    <t>Eolien</t>
  </si>
  <si>
    <t>Hydroélectricité</t>
  </si>
  <si>
    <t>Commune</t>
  </si>
  <si>
    <t>Photovoltaïque</t>
  </si>
  <si>
    <t>Gaz naturel</t>
  </si>
  <si>
    <t>Secteur</t>
  </si>
  <si>
    <t>Citoyens</t>
  </si>
  <si>
    <t>Kérosène</t>
  </si>
  <si>
    <t>Réduction des consommations</t>
  </si>
  <si>
    <t>Objectif</t>
  </si>
  <si>
    <t>Puissance électrique (kW)</t>
  </si>
  <si>
    <t>Puissance thermique (kW)</t>
  </si>
  <si>
    <t>Solaire thermique</t>
  </si>
  <si>
    <t>Biométhanisation</t>
  </si>
  <si>
    <t>Géothermie</t>
  </si>
  <si>
    <t>Solaire PV</t>
  </si>
  <si>
    <t>Hydroénergie</t>
  </si>
  <si>
    <t>Tous</t>
  </si>
  <si>
    <t>Pourcentage du poteniel total</t>
  </si>
  <si>
    <t>litres</t>
  </si>
  <si>
    <t>Huile vég</t>
  </si>
  <si>
    <t>Autre</t>
  </si>
  <si>
    <t>Production renouvelable</t>
  </si>
  <si>
    <t>Autres combustibles fossiles</t>
  </si>
  <si>
    <t>Investissement</t>
  </si>
  <si>
    <t>Total (GWh/an)</t>
  </si>
  <si>
    <t>Filière</t>
  </si>
  <si>
    <t>N°</t>
  </si>
  <si>
    <t>Diesel, Mazout</t>
  </si>
  <si>
    <t>kWh</t>
  </si>
  <si>
    <t>m³</t>
  </si>
  <si>
    <t>Eclairage public</t>
  </si>
  <si>
    <t>Matériel roulant</t>
  </si>
  <si>
    <t>Litres</t>
  </si>
  <si>
    <t>LPG</t>
  </si>
  <si>
    <t>Administration communale</t>
  </si>
  <si>
    <t>DJ 15/15</t>
  </si>
  <si>
    <t>Moyenne</t>
  </si>
  <si>
    <t>Gaz naturel (kWh PCS)</t>
  </si>
  <si>
    <t>Gaz naturel (m³)</t>
  </si>
  <si>
    <t>Véhicules communaux</t>
  </si>
  <si>
    <t>Biocarburants</t>
  </si>
  <si>
    <t xml:space="preserve">Biométhanisation </t>
  </si>
  <si>
    <t>Réduction des émissions (tCO2/an)</t>
  </si>
  <si>
    <t>NON</t>
  </si>
  <si>
    <t>OUI</t>
  </si>
  <si>
    <t>Électricité produite localement                                                 (à l'exclusion des installations relevant du système d'échange de quotas  d'émission, et toutes les centrales/unités &gt; 20 MW)</t>
  </si>
  <si>
    <t>Facteurs d'émission équiv. CO2 [t/MWh]</t>
  </si>
  <si>
    <t>Énergie éolienne</t>
  </si>
  <si>
    <t>Énergie hydro-électrique</t>
  </si>
  <si>
    <t>Installations photovoltaïques</t>
  </si>
  <si>
    <t>Biogaz</t>
  </si>
  <si>
    <t>tonnes</t>
  </si>
  <si>
    <t>Bois pellets</t>
  </si>
  <si>
    <t>Bois copeaux</t>
  </si>
  <si>
    <t>PAC Géothermie</t>
  </si>
  <si>
    <t>Gaz liquide</t>
  </si>
  <si>
    <t>Potentiel énergies renouvelables</t>
  </si>
  <si>
    <r>
      <t xml:space="preserve">BUILDINGS, </t>
    </r>
    <r>
      <rPr>
        <b/>
        <sz val="10"/>
        <color indexed="9"/>
        <rFont val="Arial"/>
        <family val="2"/>
      </rPr>
      <t>EQUIPMENT/FACILITIES AND INDUSTRIES</t>
    </r>
  </si>
  <si>
    <t>Non-ETS</t>
  </si>
  <si>
    <t xml:space="preserve">Subtotal </t>
  </si>
  <si>
    <t>TRANSPORT</t>
  </si>
  <si>
    <t>National</t>
  </si>
  <si>
    <t>Local</t>
  </si>
  <si>
    <t>Non-energy related sectors</t>
  </si>
  <si>
    <t>Subtotal</t>
  </si>
  <si>
    <t xml:space="preserve">OTHER </t>
  </si>
  <si>
    <t>OTHER NON-ENERGY RELATED</t>
  </si>
  <si>
    <t xml:space="preserve">3) </t>
  </si>
  <si>
    <t>Source</t>
  </si>
  <si>
    <t>Energies renouvelables</t>
  </si>
  <si>
    <t>Cogénération</t>
  </si>
  <si>
    <t>Impossible à déterminer</t>
  </si>
  <si>
    <t>Service responsable</t>
  </si>
  <si>
    <t>Début</t>
  </si>
  <si>
    <t>Fin</t>
  </si>
  <si>
    <t>Etat d'avancement</t>
  </si>
  <si>
    <t>Dépensé à ce jour</t>
  </si>
  <si>
    <t>Coût estimé</t>
  </si>
  <si>
    <t>Production d'électricité</t>
  </si>
  <si>
    <t>Production de chaleur</t>
  </si>
  <si>
    <t>Gain financier annuel</t>
  </si>
  <si>
    <t>Subside</t>
  </si>
  <si>
    <t>Objectif ciblé 1</t>
  </si>
  <si>
    <t>Objectif ciblé 2</t>
  </si>
  <si>
    <t>Objectif ciblé 3</t>
  </si>
  <si>
    <t xml:space="preserve">Autre </t>
  </si>
  <si>
    <t>En cours</t>
  </si>
  <si>
    <t>Finalisée</t>
  </si>
  <si>
    <t>Reportée</t>
  </si>
  <si>
    <t>A faire</t>
  </si>
  <si>
    <t>Nouvelle</t>
  </si>
  <si>
    <t>Structure supra-locale POLLEC</t>
  </si>
  <si>
    <t>Action affectant l'adaptation</t>
  </si>
  <si>
    <t>Subvention nationale/régionale</t>
  </si>
  <si>
    <t>Programme européen</t>
  </si>
  <si>
    <t>Non-investissement</t>
  </si>
  <si>
    <t>Type de dépense</t>
  </si>
  <si>
    <t>Concat</t>
  </si>
  <si>
    <t>Branche d'activité (choisir dans la liste déroulante)</t>
  </si>
  <si>
    <t>Superficie chauffée (m²)</t>
  </si>
  <si>
    <t>Nombre d'emploi (ETP)</t>
  </si>
  <si>
    <t>Nombre d'élèves (enseignement)</t>
  </si>
  <si>
    <t>Nombre de lits (soins de santé, internat)</t>
  </si>
  <si>
    <t>Nom du bâtiment</t>
  </si>
  <si>
    <t>Ressources</t>
  </si>
  <si>
    <t>1000_Comptabilité énergétique</t>
  </si>
  <si>
    <t>2000_Audit énergétique</t>
  </si>
  <si>
    <t>2100_Audit chauffage</t>
  </si>
  <si>
    <t>2200_Audit éclairage</t>
  </si>
  <si>
    <t>3000_Etude de préfaisabilité</t>
  </si>
  <si>
    <t>3100_Etude chauffe-eau solaire</t>
  </si>
  <si>
    <t>3200_Etude cogénération</t>
  </si>
  <si>
    <t>3300_Etude chaufferie bois</t>
  </si>
  <si>
    <t>3400_Etude de biométhanisation</t>
  </si>
  <si>
    <t>4100_Isolation de structures</t>
  </si>
  <si>
    <t>4110_Isolation de murs extérieurs</t>
  </si>
  <si>
    <t>4111_Isolation de murs extérieurs par L.M.</t>
  </si>
  <si>
    <t>4112_Isolation de murs extérieurs par PS</t>
  </si>
  <si>
    <t>4113_Isolation de murs extérieurs par PUR</t>
  </si>
  <si>
    <t>4114_Isolation de murs extérieurs par V.C.</t>
  </si>
  <si>
    <t>4115_Placement de réflecteurs au dos des radiateurs</t>
  </si>
  <si>
    <t>4116_Isolation de murs extérieurs par fibre de bois</t>
  </si>
  <si>
    <t>4120_Isolation de sols</t>
  </si>
  <si>
    <t>4121_Isolation de sols par L.M.</t>
  </si>
  <si>
    <t>4122_Isolation de sols par PS</t>
  </si>
  <si>
    <t>4123_Isolation de sols par PUR</t>
  </si>
  <si>
    <t>4124_Isolation de sols par V.C.</t>
  </si>
  <si>
    <t>4125_Isolation de sols par vermiculite</t>
  </si>
  <si>
    <t>4126_Isolation de sols par panneaux de liège</t>
  </si>
  <si>
    <t>4130_Isolation de planchers</t>
  </si>
  <si>
    <t>4131_Isolation de planchers par L.M.</t>
  </si>
  <si>
    <t>4132_Isolation de planchers par PS</t>
  </si>
  <si>
    <t>4133_Isolation de planchers par PUR</t>
  </si>
  <si>
    <t>4134_Isolation de planchers par V.C.</t>
  </si>
  <si>
    <t>4135_Isolation de planchers par fibre de bois</t>
  </si>
  <si>
    <t>4140_Isolation de toitures plates</t>
  </si>
  <si>
    <t>4141_Isolation de toitures plates par L.M.</t>
  </si>
  <si>
    <t>4142_Isolation de toitures plates par PS</t>
  </si>
  <si>
    <t>4143_isolation de toitures plates par PUR</t>
  </si>
  <si>
    <t>4144_Isolation de toitures plates par V.C.</t>
  </si>
  <si>
    <t>4145_Isolation de toitures plates par ouate de cellulose</t>
  </si>
  <si>
    <t>4150_Isolation de versants de toiture</t>
  </si>
  <si>
    <t>4151_Isolation de versants de toiture par L.M.</t>
  </si>
  <si>
    <t>4152_Isolation de versants de toiture par PS</t>
  </si>
  <si>
    <t>4153_Isolation de versants de toiture par PUR</t>
  </si>
  <si>
    <t>4154_Isolation de versants de toiture par V.C.</t>
  </si>
  <si>
    <t>4155_Isolation de versants de toiture par ouate de cellulose</t>
  </si>
  <si>
    <t>4156_Isolation de versants par mousse résolique (phénolique)</t>
  </si>
  <si>
    <t>4160_Placement de couvertures flottantes sur plan d'eau</t>
  </si>
  <si>
    <t>4200_Châssis-Vitrages</t>
  </si>
  <si>
    <t>4210_Remplacement de châssis et vitrages</t>
  </si>
  <si>
    <t>4220_Remplacement de vitrages seuls</t>
  </si>
  <si>
    <t>4230_Placement de lanterneaux</t>
  </si>
  <si>
    <t>4240_Placement de stores occultants</t>
  </si>
  <si>
    <t>4250_Création d'un sas</t>
  </si>
  <si>
    <t>4260_Placement de portes sectionnelles</t>
  </si>
  <si>
    <t>4300_Faux-plafonds isolants</t>
  </si>
  <si>
    <t>4411_Chaudières fuel</t>
  </si>
  <si>
    <t>4412_Chaudières fuel à condensation ou avec récupérateur</t>
  </si>
  <si>
    <t>4413_Chaudières au Gaz</t>
  </si>
  <si>
    <t>4414_Chaudières au Gaz à condensation</t>
  </si>
  <si>
    <t>4415_Rénovation complète au fuel avec ECS</t>
  </si>
  <si>
    <t>4416_Rénovation complète au fuel avec échangeur et ECS</t>
  </si>
  <si>
    <t>4417_Rénovation complète au G.N. avec ECS</t>
  </si>
  <si>
    <t>4418_Rénovation complète au G.N. à condensation avec ECS</t>
  </si>
  <si>
    <t>4419_Placement de groupes de pulsion</t>
  </si>
  <si>
    <t>4421_Placement de préparateurs d'ECS à condensation</t>
  </si>
  <si>
    <t>4422_Récupérateurs d'énergie sur ECS</t>
  </si>
  <si>
    <t>4423_Placement de ventilo-convecteurs à eau chaude</t>
  </si>
  <si>
    <t>4424_Placement de convecteurs au gaz</t>
  </si>
  <si>
    <t>4430_Calorifugeage de tuyauteries</t>
  </si>
  <si>
    <t>4440_Placement de déstratificateur</t>
  </si>
  <si>
    <t>4450_Remplacement de brûleur</t>
  </si>
  <si>
    <t>4460_Placement de récupérateurs sur fumées</t>
  </si>
  <si>
    <t>4470_Machines frigorifiques à haute performance</t>
  </si>
  <si>
    <t>4500_Régulation</t>
  </si>
  <si>
    <t>4501_Placement d'une GTC (gestion technique centralisée)</t>
  </si>
  <si>
    <t>4510_Régulation de la production de chaleur</t>
  </si>
  <si>
    <t>4520_Régulation de la distribution de chaleur</t>
  </si>
  <si>
    <t>4521_Régulation de la distribution d'eau de chauffage</t>
  </si>
  <si>
    <t>4522_Placement de circulateurs à vitesse variable</t>
  </si>
  <si>
    <t>4523_Placement de vannes thermostatiques</t>
  </si>
  <si>
    <t>4524_Régulation de la distribution d'eau glacée</t>
  </si>
  <si>
    <t>4525_Placement de batteries de récupération</t>
  </si>
  <si>
    <t>4526_Placement d'une ventilation double flux (et/ou VMC)</t>
  </si>
  <si>
    <t>4527_Placement de groupes de pulsion avec récupérateur</t>
  </si>
  <si>
    <t>4528_Aérothermes au gaz à condensation</t>
  </si>
  <si>
    <t>4529_Aérothermes au gaz</t>
  </si>
  <si>
    <t>4530_Aérothermes au fuel</t>
  </si>
  <si>
    <t>4540_Tubes radiants au G.N.</t>
  </si>
  <si>
    <t>4610_Remplacement de luminaires</t>
  </si>
  <si>
    <t>4620_Optimisation des installations d'éclairage</t>
  </si>
  <si>
    <t>4710_Remplacement de transfos HT/BT</t>
  </si>
  <si>
    <t>4800_Placement d'une PAC</t>
  </si>
  <si>
    <t>4810_Placement d'une PAC sur pieux géothermiques</t>
  </si>
  <si>
    <t>4820_Placement d'une PAC sur panneaux solaires avec stockage</t>
  </si>
  <si>
    <t>4850_Système de récupération d'énergie avec PAC</t>
  </si>
  <si>
    <t>4900_Placement d'un réseau de chaleur</t>
  </si>
  <si>
    <t>5110_Placement d'une cogénération au G.N.</t>
  </si>
  <si>
    <t>5120_Placement d'une cogénération par gazéification</t>
  </si>
  <si>
    <t>5130_Placement d'une cogénération à l'huile de colza</t>
  </si>
  <si>
    <t>5200_Placement d'une chaudière au bois</t>
  </si>
  <si>
    <t>5210_Placement de poëles à pellets</t>
  </si>
  <si>
    <t>5300_Placement d'un chauffe-eau solaire</t>
  </si>
  <si>
    <t>5400_Placement de panneaux photovoltaïques</t>
  </si>
  <si>
    <t>5450_Placement d'une éolienne</t>
  </si>
  <si>
    <t>5500_Placement de sondes géothermiques</t>
  </si>
  <si>
    <t>6030_Régulation et traitement d'eau de piscine</t>
  </si>
  <si>
    <t>6100_Réseau de chaleur</t>
  </si>
  <si>
    <t>6110_Réseau de chaleur sur unité de biométhanisation</t>
  </si>
  <si>
    <t>9013_Autres</t>
  </si>
  <si>
    <t>Secteurs non-énergétiques</t>
  </si>
  <si>
    <t>Traitement des eaux usées</t>
  </si>
  <si>
    <t>Economie d'énergie (GWh/an)</t>
  </si>
  <si>
    <t>Productible (GWh/an)</t>
  </si>
  <si>
    <t>Réduction des émissions (tCO2éq/an)</t>
  </si>
  <si>
    <t>Contrôle</t>
  </si>
  <si>
    <t>Contrôle 2</t>
  </si>
  <si>
    <t>Contrôle indicateur</t>
  </si>
  <si>
    <t>Normalisé</t>
  </si>
  <si>
    <t>Réel</t>
  </si>
  <si>
    <t>Absolu</t>
  </si>
  <si>
    <t>Relatif</t>
  </si>
  <si>
    <t>Objectif CdM</t>
  </si>
  <si>
    <t>Objectif PAEDC</t>
  </si>
  <si>
    <t>tCO2eq</t>
  </si>
  <si>
    <t>Type d'objectif CdM</t>
  </si>
  <si>
    <t xml:space="preserve">Etat </t>
  </si>
  <si>
    <t>Patrimoine communal?</t>
  </si>
  <si>
    <t>Bois énergie</t>
  </si>
  <si>
    <t xml:space="preserve">Photovoltaïque </t>
  </si>
  <si>
    <t>[MWh]</t>
  </si>
  <si>
    <t>[t]</t>
  </si>
  <si>
    <t>Indicateur</t>
  </si>
  <si>
    <t>Suivi</t>
  </si>
  <si>
    <t>Commentaire</t>
  </si>
  <si>
    <t>E2</t>
  </si>
  <si>
    <t>% subside</t>
  </si>
  <si>
    <t>Industrie non-ETS</t>
  </si>
  <si>
    <t>Tableau de bord</t>
  </si>
  <si>
    <t>Facteurs d'émissions</t>
  </si>
  <si>
    <t>Facteur national d'émissions de l'électricité</t>
  </si>
  <si>
    <t>Pouvoir calorifique</t>
  </si>
  <si>
    <t>PCI (kWh/x)</t>
  </si>
  <si>
    <t>/litre</t>
  </si>
  <si>
    <t>litre</t>
  </si>
  <si>
    <t>/kWh</t>
  </si>
  <si>
    <t>/kWh PCS</t>
  </si>
  <si>
    <t>/m³</t>
  </si>
  <si>
    <t>/tonne</t>
  </si>
  <si>
    <t>Degrés-jours 15-15</t>
  </si>
  <si>
    <t>Normale</t>
  </si>
  <si>
    <t>Hypothèses et méthodologie</t>
  </si>
  <si>
    <t>Conformément aux exigences de la Convention des Maires, le facteur d'émissions relatif à la consommation locale d'électricité est calculé pour tenir compte de la production locale d'électricité. La formule suivante est appliquée:</t>
  </si>
  <si>
    <t>Dans le cas exceptionnel où la commune est exportatrice nette d'électricité, la formule de calcul est la suivante:</t>
  </si>
  <si>
    <t>Indicateurs de suivi prédéfinis</t>
  </si>
  <si>
    <t xml:space="preserve">Les tableaux ci-desous reprennent les valeurs utilisées dans l'outil. Notez néanmoins que ce ne sont pas les cellules de la présente feuille qui utilisées par l'outil. Leur modification par vos soins n'aurait donc aucun impact sur les résultats produits par l'outil. </t>
  </si>
  <si>
    <t>% normalisation</t>
  </si>
  <si>
    <t>Variant</t>
  </si>
  <si>
    <t>Facteur national d'émissions de l'électricité (tCO2éq/MWh)</t>
  </si>
  <si>
    <t>ADMINI. COMMUN. + CPAS</t>
  </si>
  <si>
    <t>AUTRES SERVICES SPORTIFS OU CULTURELS</t>
  </si>
  <si>
    <t>BIBLIOTHEQUES, ARCHIVES, MUSEE</t>
  </si>
  <si>
    <t>CRECHES, HEBERGEMENT SOCIAL</t>
  </si>
  <si>
    <t>EAU: CAPTAGE, TRANSPORT</t>
  </si>
  <si>
    <t>ECLAIRAGE PUBLIC</t>
  </si>
  <si>
    <t>ENSEIGNEMENT LIBRE, PRIVE</t>
  </si>
  <si>
    <t>ENSEIGNEMENT NON PRECISE</t>
  </si>
  <si>
    <t>ENSEIGNEMENT OFFICIEL</t>
  </si>
  <si>
    <t>HOPITAUX</t>
  </si>
  <si>
    <t>LOGEMENT</t>
  </si>
  <si>
    <t>MAISONS DE RETRAITE</t>
  </si>
  <si>
    <t>PISCINES</t>
  </si>
  <si>
    <t>POLYCLINIQUES, LABORATOIRES</t>
  </si>
  <si>
    <t>SOINS, SANTE NON PRECISE</t>
  </si>
  <si>
    <t>TOURISME</t>
  </si>
  <si>
    <t>TRAITEMENT DES DECHETS</t>
  </si>
  <si>
    <t>Chauffage des bâtiments</t>
  </si>
  <si>
    <t>Navigation dans la feuille:</t>
  </si>
  <si>
    <t>Electricité bâtiments (hors chauffage) - kWh</t>
  </si>
  <si>
    <t>Electricité autres équipements - kWh</t>
  </si>
  <si>
    <t>Nom du site</t>
  </si>
  <si>
    <t>Eclairage public - kWh</t>
  </si>
  <si>
    <t>Bois/Pellets</t>
  </si>
  <si>
    <t xml:space="preserve">Secteur </t>
  </si>
  <si>
    <t xml:space="preserve">OTHER  </t>
  </si>
  <si>
    <t>BUILDINGS, EQUIPMENT/FACILITIES AND INDUSTRIES</t>
  </si>
  <si>
    <t>Code EAN</t>
  </si>
  <si>
    <t>Données de bilan patrimonial</t>
  </si>
  <si>
    <t>Inventaire de référence des émissions</t>
  </si>
  <si>
    <t>Année de l'inventaire</t>
  </si>
  <si>
    <t>Consommation finale d'énergie (MWh)</t>
  </si>
  <si>
    <t>Population</t>
  </si>
  <si>
    <t>Mazout de chauffage</t>
  </si>
  <si>
    <t>Huile végétale</t>
  </si>
  <si>
    <t>Autre biomasse</t>
  </si>
  <si>
    <t>A. Consommation finale d'énergie</t>
  </si>
  <si>
    <t>Notes méthodologique</t>
  </si>
  <si>
    <t>B. Production d'énergie</t>
  </si>
  <si>
    <t>Energie hydroélectrique</t>
  </si>
  <si>
    <t>Installations locales d'électricité renouvelable</t>
  </si>
  <si>
    <t>[t/MWh produit]</t>
  </si>
  <si>
    <t>Electricité renouvelable</t>
  </si>
  <si>
    <t xml:space="preserve">Electricité non renouvelable </t>
  </si>
  <si>
    <t>Déchets</t>
  </si>
  <si>
    <t xml:space="preserve">Autres énergies renouvelables </t>
  </si>
  <si>
    <t>Sources d'énergie fossiles</t>
  </si>
  <si>
    <t>Sources renouvelables</t>
  </si>
  <si>
    <t>Installations de production locale d'électricité</t>
  </si>
  <si>
    <t>Production d'électricité locale/distribuée (énergies renouvelables uniquement)</t>
  </si>
  <si>
    <t>Production d'électricité locale/distribuée</t>
  </si>
  <si>
    <t>Production locale de chaleur/froid</t>
  </si>
  <si>
    <t>Production combinée de chaleur et d'électricité</t>
  </si>
  <si>
    <t>Chauffage urbain</t>
  </si>
  <si>
    <t>Chaleur/froid renouvelables</t>
  </si>
  <si>
    <t xml:space="preserve">Chaleur/Froid non renouvelable </t>
  </si>
  <si>
    <t>Bâtiments, équipements/installations municipaux</t>
  </si>
  <si>
    <t>Bâtiments, équipements/installations tertiaires (non municipaux)</t>
  </si>
  <si>
    <t>Bâtiments résidentiels</t>
  </si>
  <si>
    <t>Flotte municipale</t>
  </si>
  <si>
    <t>Trasnports publics</t>
  </si>
  <si>
    <t>Transports privés et commerciaux</t>
  </si>
  <si>
    <t>C. Emissions</t>
  </si>
  <si>
    <t>Combustibles fossiles</t>
  </si>
  <si>
    <t xml:space="preserve">Traitement des décets </t>
  </si>
  <si>
    <t>Autres non énergétiques</t>
  </si>
  <si>
    <t>Complétez dans le cas où des secteurs non énergétiques sont inclus:</t>
  </si>
  <si>
    <t>Inventaire des émissions</t>
  </si>
  <si>
    <t>Emissions de CO2éq [t]</t>
  </si>
  <si>
    <t>Objectifs</t>
  </si>
  <si>
    <t>Appel POLLEC</t>
  </si>
  <si>
    <t>Inventaire de contrôle des émissions</t>
  </si>
  <si>
    <t>Chauffage et refroidissement urbain</t>
  </si>
  <si>
    <t xml:space="preserve">Année de contrôle </t>
  </si>
  <si>
    <t xml:space="preserve">Année de lancement </t>
  </si>
  <si>
    <t>Année de suivi</t>
  </si>
  <si>
    <t xml:space="preserve">Inclusion de l'industrie dans le bilan? </t>
  </si>
  <si>
    <t>Part du trafic autouroutier prise en compte</t>
  </si>
  <si>
    <t>Transports publics</t>
  </si>
  <si>
    <t>AwAC</t>
  </si>
  <si>
    <t>Année de l'inventaire de contrôle des émissions (MEI)</t>
  </si>
  <si>
    <t>Année lors de laquelle le suivi a été réalisé (utile pour le rapportage)</t>
  </si>
  <si>
    <t xml:space="preserve"> Envoyez ce fichier via le formulaire disponible sur le Guichet des pouvoirs locaux</t>
  </si>
  <si>
    <t>Année de référence</t>
  </si>
  <si>
    <t>Année de l'inventaire de référence des émissions (BEI) - Fixée à 2006 dans le cadre de POLLEC</t>
  </si>
  <si>
    <t>Année lors de laquelle le PAEDC a été approuvé par le Conseil Communal</t>
  </si>
  <si>
    <t>Rapportage appels POLLEC 2022</t>
  </si>
  <si>
    <t>Aiseau-Presles</t>
  </si>
  <si>
    <t>Amay</t>
  </si>
  <si>
    <t>Amblève</t>
  </si>
  <si>
    <t>Andenne</t>
  </si>
  <si>
    <t>Anderlues</t>
  </si>
  <si>
    <t>Anhée</t>
  </si>
  <si>
    <t>Ans</t>
  </si>
  <si>
    <t>Anthisnes</t>
  </si>
  <si>
    <t>Antoing</t>
  </si>
  <si>
    <t>Arlon</t>
  </si>
  <si>
    <t>Assesse</t>
  </si>
  <si>
    <t>Ath</t>
  </si>
  <si>
    <t>Attert</t>
  </si>
  <si>
    <t>Aubange</t>
  </si>
  <si>
    <t>Aubel</t>
  </si>
  <si>
    <t>Awans</t>
  </si>
  <si>
    <t>Aywaille</t>
  </si>
  <si>
    <t>Baelen</t>
  </si>
  <si>
    <t>Bassenge</t>
  </si>
  <si>
    <t>Bastogne</t>
  </si>
  <si>
    <t>Beaumont</t>
  </si>
  <si>
    <t>Beauraing</t>
  </si>
  <si>
    <t>Beauvechain</t>
  </si>
  <si>
    <t>Beloeil</t>
  </si>
  <si>
    <t>Berloz</t>
  </si>
  <si>
    <t>Bernissart</t>
  </si>
  <si>
    <t>Bertogne</t>
  </si>
  <si>
    <t>Bertrix</t>
  </si>
  <si>
    <t>Beyne-Heusay</t>
  </si>
  <si>
    <t>Bièvre</t>
  </si>
  <si>
    <t>Binche</t>
  </si>
  <si>
    <t>Blégny</t>
  </si>
  <si>
    <t>Bouillon</t>
  </si>
  <si>
    <t>Boussu</t>
  </si>
  <si>
    <t>Braine-l'Alleud</t>
  </si>
  <si>
    <t>Braine-le-Château</t>
  </si>
  <si>
    <t>Braine-le-Comte</t>
  </si>
  <si>
    <t>Braives</t>
  </si>
  <si>
    <t>Brugelette</t>
  </si>
  <si>
    <t>Brunehaut</t>
  </si>
  <si>
    <t>Bullange</t>
  </si>
  <si>
    <t>Burdinne</t>
  </si>
  <si>
    <t>Burg-Reuland</t>
  </si>
  <si>
    <t>Bütgenbach</t>
  </si>
  <si>
    <t>Celles</t>
  </si>
  <si>
    <t>Cerfontaine</t>
  </si>
  <si>
    <t>Chapelle-lez-Herlaimont</t>
  </si>
  <si>
    <t>Charleroi</t>
  </si>
  <si>
    <t>Chastre</t>
  </si>
  <si>
    <t>Châtelet</t>
  </si>
  <si>
    <t>Chaudfontaine</t>
  </si>
  <si>
    <t>Chaumont-Gistoux</t>
  </si>
  <si>
    <t>Chièvres</t>
  </si>
  <si>
    <t>Chimay</t>
  </si>
  <si>
    <t>Chiny</t>
  </si>
  <si>
    <t>Ciney</t>
  </si>
  <si>
    <t>Clavier</t>
  </si>
  <si>
    <t>Colfontaine</t>
  </si>
  <si>
    <t>Comblain-Au-Pont</t>
  </si>
  <si>
    <t>Comines-Warneton</t>
  </si>
  <si>
    <t>Courcelles</t>
  </si>
  <si>
    <t>Court-Saint-Etienne</t>
  </si>
  <si>
    <t>Couvin</t>
  </si>
  <si>
    <t>Crisnée</t>
  </si>
  <si>
    <t>Dalhem</t>
  </si>
  <si>
    <t>Daverdisse</t>
  </si>
  <si>
    <t>Dinant</t>
  </si>
  <si>
    <t>Dison</t>
  </si>
  <si>
    <t>Doische</t>
  </si>
  <si>
    <t>Donceel</t>
  </si>
  <si>
    <t>Dour</t>
  </si>
  <si>
    <t>Durbuy</t>
  </si>
  <si>
    <t>Ecaussinnes</t>
  </si>
  <si>
    <t>Eghezée</t>
  </si>
  <si>
    <t>Ellezelles</t>
  </si>
  <si>
    <t>Enghien</t>
  </si>
  <si>
    <t>Engis</t>
  </si>
  <si>
    <t>Erezée</t>
  </si>
  <si>
    <t>Erquelinnes</t>
  </si>
  <si>
    <t>Esneux</t>
  </si>
  <si>
    <t>Estaimpuis</t>
  </si>
  <si>
    <t>Estinnes</t>
  </si>
  <si>
    <t>Etalle</t>
  </si>
  <si>
    <t>Eupen</t>
  </si>
  <si>
    <t>Faimes</t>
  </si>
  <si>
    <t>Farciennes</t>
  </si>
  <si>
    <t>Fauvillers</t>
  </si>
  <si>
    <t>Fernelmont</t>
  </si>
  <si>
    <t>Ferrières</t>
  </si>
  <si>
    <t>Fexhe-le-Haut-Clocher</t>
  </si>
  <si>
    <t>Flémalle</t>
  </si>
  <si>
    <t>Fléron</t>
  </si>
  <si>
    <t>Fleurus</t>
  </si>
  <si>
    <t>Flobecq</t>
  </si>
  <si>
    <t>Floreffe</t>
  </si>
  <si>
    <t>Florennes</t>
  </si>
  <si>
    <t>Florenville</t>
  </si>
  <si>
    <t>Fontaine-l'Evêque</t>
  </si>
  <si>
    <t>Fosses-la-Ville</t>
  </si>
  <si>
    <t>Frameries</t>
  </si>
  <si>
    <t>Frasnes-Lez-Anvaing</t>
  </si>
  <si>
    <t>Froidchapelle</t>
  </si>
  <si>
    <t>Gedinne</t>
  </si>
  <si>
    <t>Geer</t>
  </si>
  <si>
    <t>Gembloux</t>
  </si>
  <si>
    <t>Genappe</t>
  </si>
  <si>
    <t>Gerpinnes</t>
  </si>
  <si>
    <t>Gesves</t>
  </si>
  <si>
    <t>Gouvy</t>
  </si>
  <si>
    <t>Grâce-Hollogne</t>
  </si>
  <si>
    <t>Grez-Doiceau</t>
  </si>
  <si>
    <t>Habay</t>
  </si>
  <si>
    <t>Hamoir</t>
  </si>
  <si>
    <t>Hamois</t>
  </si>
  <si>
    <t>Ham-sur-Heure-Nalinnes</t>
  </si>
  <si>
    <t>Hannut</t>
  </si>
  <si>
    <t>Hastière</t>
  </si>
  <si>
    <t>Havelange</t>
  </si>
  <si>
    <t>Hélécine</t>
  </si>
  <si>
    <t>Hensies</t>
  </si>
  <si>
    <t>Herbeumont</t>
  </si>
  <si>
    <t>Héron</t>
  </si>
  <si>
    <t>Herstal</t>
  </si>
  <si>
    <t>Herve</t>
  </si>
  <si>
    <t>Honnelles</t>
  </si>
  <si>
    <t>Hotton</t>
  </si>
  <si>
    <t>Houffalize</t>
  </si>
  <si>
    <t>Houyet</t>
  </si>
  <si>
    <t>Huy</t>
  </si>
  <si>
    <t>Incourt</t>
  </si>
  <si>
    <t>Ittre</t>
  </si>
  <si>
    <t>Jalhay</t>
  </si>
  <si>
    <t>Jemeppe-sur-Sambre</t>
  </si>
  <si>
    <t>Jodoigne</t>
  </si>
  <si>
    <t>Juprelle</t>
  </si>
  <si>
    <t>Jurbise</t>
  </si>
  <si>
    <t>La Bruyère</t>
  </si>
  <si>
    <t>La Calamine</t>
  </si>
  <si>
    <t>La Hulpe</t>
  </si>
  <si>
    <t>La Louvière</t>
  </si>
  <si>
    <t>La Roche-en-Ardenne</t>
  </si>
  <si>
    <t>Lasne</t>
  </si>
  <si>
    <t>Le Roeulx</t>
  </si>
  <si>
    <t>Léglise</t>
  </si>
  <si>
    <t>Lens</t>
  </si>
  <si>
    <t>Les Bons Villers</t>
  </si>
  <si>
    <t>Lessines</t>
  </si>
  <si>
    <t>Leuze-en-Hainaut</t>
  </si>
  <si>
    <t>Libin</t>
  </si>
  <si>
    <t>Libramont-Chevigny</t>
  </si>
  <si>
    <t>Liège</t>
  </si>
  <si>
    <t>Lierneux</t>
  </si>
  <si>
    <t>Limbourg</t>
  </si>
  <si>
    <t>Lincent</t>
  </si>
  <si>
    <t>Lobbes</t>
  </si>
  <si>
    <t>Lontzen</t>
  </si>
  <si>
    <t>Malmedy</t>
  </si>
  <si>
    <t>Manage</t>
  </si>
  <si>
    <t>Manhay</t>
  </si>
  <si>
    <t>Marche-en-Famenne</t>
  </si>
  <si>
    <t>Marchin</t>
  </si>
  <si>
    <t>Martelange</t>
  </si>
  <si>
    <t>Meix-devant-Virton</t>
  </si>
  <si>
    <t>Merbes-le-Château</t>
  </si>
  <si>
    <t>Messancy</t>
  </si>
  <si>
    <t>Mettet</t>
  </si>
  <si>
    <t>Modave</t>
  </si>
  <si>
    <t>Momignies</t>
  </si>
  <si>
    <t>Mons</t>
  </si>
  <si>
    <t>Mont-de-l'Enclus</t>
  </si>
  <si>
    <t>Montigny-le-Tilleul</t>
  </si>
  <si>
    <t>Mont-Saint-Guibert</t>
  </si>
  <si>
    <t>Morlanwelz</t>
  </si>
  <si>
    <t>Mouscron</t>
  </si>
  <si>
    <t>Musson</t>
  </si>
  <si>
    <t>Namur</t>
  </si>
  <si>
    <t>Nandrin</t>
  </si>
  <si>
    <t>Nassogne</t>
  </si>
  <si>
    <t>Neufchâteau</t>
  </si>
  <si>
    <t>Neupré</t>
  </si>
  <si>
    <t>Nivelles</t>
  </si>
  <si>
    <t>Ohey</t>
  </si>
  <si>
    <t>Olne</t>
  </si>
  <si>
    <t>Onhaye</t>
  </si>
  <si>
    <t>Oreye</t>
  </si>
  <si>
    <t>Orp-Jauche</t>
  </si>
  <si>
    <t>Ottignies-Louvain-la-Neuve</t>
  </si>
  <si>
    <t>Ouffet</t>
  </si>
  <si>
    <t>Oupeye</t>
  </si>
  <si>
    <t>Paliseul</t>
  </si>
  <si>
    <t>Pecq</t>
  </si>
  <si>
    <t>Pepinster</t>
  </si>
  <si>
    <t>Péruwelz</t>
  </si>
  <si>
    <t>Perwez</t>
  </si>
  <si>
    <t>Philippeville</t>
  </si>
  <si>
    <t>Plombières</t>
  </si>
  <si>
    <t>Pont-à-celles</t>
  </si>
  <si>
    <t>Profondeville</t>
  </si>
  <si>
    <t>Quaregnon</t>
  </si>
  <si>
    <t>Quévy</t>
  </si>
  <si>
    <t>Quiévrain</t>
  </si>
  <si>
    <t>Raeren</t>
  </si>
  <si>
    <t>Ramillies</t>
  </si>
  <si>
    <t>Rebecq</t>
  </si>
  <si>
    <t>Remicourt</t>
  </si>
  <si>
    <t>Rendeux</t>
  </si>
  <si>
    <t>Rixensart</t>
  </si>
  <si>
    <t>Rochefort</t>
  </si>
  <si>
    <t>Rouvroy</t>
  </si>
  <si>
    <t>Rumes</t>
  </si>
  <si>
    <t>Sainte-Ode</t>
  </si>
  <si>
    <t>Saint-Georges-sur-Meuse</t>
  </si>
  <si>
    <t>Saint-Ghislain</t>
  </si>
  <si>
    <t>Saint-Hubert</t>
  </si>
  <si>
    <t>Saint-Léger</t>
  </si>
  <si>
    <t>Saint-Nicolas</t>
  </si>
  <si>
    <t>Saint-Vith</t>
  </si>
  <si>
    <t>Sambreville</t>
  </si>
  <si>
    <t>Seneffe</t>
  </si>
  <si>
    <t>Seraing</t>
  </si>
  <si>
    <t>Silly</t>
  </si>
  <si>
    <t>Sivry-Rance</t>
  </si>
  <si>
    <t>Soignies</t>
  </si>
  <si>
    <t>Sombreffe</t>
  </si>
  <si>
    <t>Somme-Leuze</t>
  </si>
  <si>
    <t>Soumagne</t>
  </si>
  <si>
    <t>Spa</t>
  </si>
  <si>
    <t>Sprimont</t>
  </si>
  <si>
    <t>Stavelot</t>
  </si>
  <si>
    <t>Stoumont</t>
  </si>
  <si>
    <t>Tellin</t>
  </si>
  <si>
    <t>Tenneville</t>
  </si>
  <si>
    <t>Theux</t>
  </si>
  <si>
    <t>Thimister-Clermont</t>
  </si>
  <si>
    <t>Thuin</t>
  </si>
  <si>
    <t>Tinlot</t>
  </si>
  <si>
    <t>Tintigny</t>
  </si>
  <si>
    <t>Tournai</t>
  </si>
  <si>
    <t>Trois-Ponts</t>
  </si>
  <si>
    <t>Trooz</t>
  </si>
  <si>
    <t>Tubize</t>
  </si>
  <si>
    <t>Vaux-sur-Sûre</t>
  </si>
  <si>
    <t>Verlaine</t>
  </si>
  <si>
    <t>Verviers</t>
  </si>
  <si>
    <t>Vielsalm</t>
  </si>
  <si>
    <t>Villers-la-Ville</t>
  </si>
  <si>
    <t>Villers-le-Bouillet</t>
  </si>
  <si>
    <t>Viroinval</t>
  </si>
  <si>
    <t>Virton</t>
  </si>
  <si>
    <t>Visé</t>
  </si>
  <si>
    <t>Vresse-sur-Semois</t>
  </si>
  <si>
    <t>Waimes</t>
  </si>
  <si>
    <t>Walcourt</t>
  </si>
  <si>
    <t>Walhain</t>
  </si>
  <si>
    <t>Wanze</t>
  </si>
  <si>
    <t>Waremme</t>
  </si>
  <si>
    <t>Wasseiges</t>
  </si>
  <si>
    <t>Waterloo</t>
  </si>
  <si>
    <t>Wavre</t>
  </si>
  <si>
    <t>Welkenraedt</t>
  </si>
  <si>
    <t>Wellin</t>
  </si>
  <si>
    <t>Yvoir</t>
  </si>
  <si>
    <t>POLLEC</t>
  </si>
  <si>
    <t>CdM</t>
  </si>
  <si>
    <t>Adaptation / Atténuation</t>
  </si>
  <si>
    <t>Précarité</t>
  </si>
  <si>
    <t>Participation à l'objectif 1</t>
  </si>
  <si>
    <t>Participation à l'objectif 2</t>
  </si>
  <si>
    <t>Participation à l'objectif 3</t>
  </si>
  <si>
    <t>Moyen utilisé</t>
  </si>
  <si>
    <t>Origine de l'action</t>
  </si>
  <si>
    <t>Partenaire à l'initiative de l'action</t>
  </si>
  <si>
    <t>Economies d'énergie (MWh/an)</t>
  </si>
  <si>
    <t>Production d'énergie renouvelable (MWh/an)</t>
  </si>
  <si>
    <t>Action ciblant la précarité énergétique</t>
  </si>
  <si>
    <t>Atténuation/Adaptation</t>
  </si>
  <si>
    <t>Action clé?</t>
  </si>
  <si>
    <t>Numéro action clé</t>
  </si>
  <si>
    <t>Numéro action clé CdM</t>
  </si>
  <si>
    <t>Titre de l'action</t>
  </si>
  <si>
    <t>Échéance</t>
  </si>
  <si>
    <t>Action (titre)</t>
  </si>
  <si>
    <t>X</t>
  </si>
  <si>
    <t>Adaptation</t>
  </si>
  <si>
    <t>Atténuation</t>
  </si>
  <si>
    <t>Chaleur extrême</t>
  </si>
  <si>
    <t>Froid extrême</t>
  </si>
  <si>
    <t>Forte(s) précipitation(s)</t>
  </si>
  <si>
    <t>Inondations et élévation du niveau de la mer</t>
  </si>
  <si>
    <t>Sécheresse et pénurie d’eau</t>
  </si>
  <si>
    <t>Tempêtes</t>
  </si>
  <si>
    <t>Mouvement de masse</t>
  </si>
  <si>
    <t>Incendies</t>
  </si>
  <si>
    <t>Changement chimique</t>
  </si>
  <si>
    <t>Risques biologiques</t>
  </si>
  <si>
    <t>Précarité énergétique</t>
  </si>
  <si>
    <t>Evaluation de l'état de l'indicateur au moment du suivi</t>
  </si>
  <si>
    <t>Fiche action N° (ds le PAEDC)</t>
  </si>
  <si>
    <t>Domaine de l'action</t>
  </si>
  <si>
    <t>Axe (précarité énergétique)</t>
  </si>
  <si>
    <t>Équipement/Logement</t>
  </si>
  <si>
    <t>Contexe/Justification</t>
  </si>
  <si>
    <t xml:space="preserve">Besoin/contraintes, obstacles (juridique, institutionnelle, politique, informationnelle, technique, financière, …) sur lesquels le projet veut agir </t>
  </si>
  <si>
    <t>Cohérence du projet par rapport au niveau d’exemplarité de la commune (voir  formulaire GPL  question XX) et des priorités de son PST </t>
  </si>
  <si>
    <t>Source d’inspiration pour la rédaction de la fiche (commune ayant développé un projet similaire, lien vers un article...) (non obligatoire)</t>
  </si>
  <si>
    <t>Brève description</t>
  </si>
  <si>
    <t>Objectif (Smart)</t>
  </si>
  <si>
    <t>Public-cible</t>
  </si>
  <si>
    <t>Femmes et filles</t>
  </si>
  <si>
    <t>Enfants</t>
  </si>
  <si>
    <t>Jeunes</t>
  </si>
  <si>
    <t>Personnes âgées</t>
  </si>
  <si>
    <t>Groupes marginalisés</t>
  </si>
  <si>
    <t>Personnes handicapées</t>
  </si>
  <si>
    <t>Personnes atteintes de maladies chroniques</t>
  </si>
  <si>
    <t>Ménages à faible revenu</t>
  </si>
  <si>
    <t>Chômeurs</t>
  </si>
  <si>
    <t>Personnes vivant dans des logements précaires</t>
  </si>
  <si>
    <t>Migrants et personnes déplacées</t>
  </si>
  <si>
    <t xml:space="preserve">Groupe(s) de population vulnérable(s) ciblé(s) 
</t>
  </si>
  <si>
    <t>Gouvernance</t>
  </si>
  <si>
    <t>Service communal responsable</t>
  </si>
  <si>
    <t xml:space="preserve">Partenaires </t>
  </si>
  <si>
    <t>Type de parties prenantes impliquées</t>
  </si>
  <si>
    <t>Gouvernement et/ou agence(s) national(es)</t>
  </si>
  <si>
    <t>Rôles</t>
  </si>
  <si>
    <t>Secteur commercial et privé</t>
  </si>
  <si>
    <t>Implication locale</t>
  </si>
  <si>
    <t>Processus participatif développé</t>
  </si>
  <si>
    <t>Partenariat mis en place avec acteurs locaux (association, coopératives, écoles…)</t>
  </si>
  <si>
    <t>Planning</t>
  </si>
  <si>
    <t>Date de lancement</t>
  </si>
  <si>
    <t>Charge de travail interne à l'AC (hors cpc)</t>
  </si>
  <si>
    <t>Charge de travail du CPC</t>
  </si>
  <si>
    <t>Budget</t>
  </si>
  <si>
    <t>Estimation du coût</t>
  </si>
  <si>
    <t>Economie financière annuelle</t>
  </si>
  <si>
    <t>Durée de vie de l'investissement (en année)</t>
  </si>
  <si>
    <t>Retour sur investissement (%)</t>
  </si>
  <si>
    <t>Source de financement</t>
  </si>
  <si>
    <t>Nom du programme de subside</t>
  </si>
  <si>
    <t>Type de subside</t>
  </si>
  <si>
    <t xml:space="preserve">Coûts d'investissement (€) </t>
  </si>
  <si>
    <t>Coûts non liés aux investissements (€)</t>
  </si>
  <si>
    <t>Autres impacts sociétaux</t>
  </si>
  <si>
    <t>Emplois créés (équivalent temps plein)</t>
  </si>
  <si>
    <t>Plan de travail</t>
  </si>
  <si>
    <t>Tâche/ étape</t>
  </si>
  <si>
    <t>Estimation charge jour-personne du CPC</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</si>
  <si>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</si>
  <si>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Méthode de collecte de l'information : Manière dont l’information sur la valeur cible sera collectée
Valeut atteinte au moment du suivi : indicquer la valeur atteitne lors du suivi annuel
  </t>
  </si>
  <si>
    <t xml:space="preserve">INDICATEUR D'IMPACT QUANTITATIF </t>
  </si>
  <si>
    <t xml:space="preserve">Valeur cible </t>
  </si>
  <si>
    <t>Méthode de collecte</t>
  </si>
  <si>
    <t>Valeur atteinte au moment du suivi</t>
  </si>
  <si>
    <t>Sélectionnez un indicateur clé</t>
  </si>
  <si>
    <t>!B34</t>
  </si>
  <si>
    <t>!D34</t>
  </si>
  <si>
    <t>!B35</t>
  </si>
  <si>
    <t>!D35</t>
  </si>
  <si>
    <t>!B36</t>
  </si>
  <si>
    <t>!D36</t>
  </si>
  <si>
    <t>!B37</t>
  </si>
  <si>
    <t>!D37</t>
  </si>
  <si>
    <t>!B38</t>
  </si>
  <si>
    <t>!D38</t>
  </si>
  <si>
    <t>!B39</t>
  </si>
  <si>
    <t>!D39</t>
  </si>
  <si>
    <t>!B40</t>
  </si>
  <si>
    <t>!D40</t>
  </si>
  <si>
    <t>!B41</t>
  </si>
  <si>
    <t>!D41</t>
  </si>
  <si>
    <t>!B42</t>
  </si>
  <si>
    <t>!D42</t>
  </si>
  <si>
    <t>!B43</t>
  </si>
  <si>
    <t>!D43</t>
  </si>
  <si>
    <t xml:space="preserve">INDICATEUR D'IMPACT QUALITATIF </t>
  </si>
  <si>
    <t>Critère évaluation de l'indicateur</t>
  </si>
  <si>
    <t>Bon</t>
  </si>
  <si>
    <t xml:space="preserve">Moyen </t>
  </si>
  <si>
    <t>Mauvais</t>
  </si>
  <si>
    <t>Parties prenantes impliquées</t>
  </si>
  <si>
    <t>Gouvernement et/ou agence(s) infranational(es)</t>
  </si>
  <si>
    <t>Syndicats</t>
  </si>
  <si>
    <t>Espace académique</t>
  </si>
  <si>
    <t>Enseignement</t>
  </si>
  <si>
    <t>NGOs &amp; civil society</t>
  </si>
  <si>
    <t>Risque(s) climatique(s) ciblé(s)</t>
  </si>
  <si>
    <t>Axes (précarité énergétique)</t>
  </si>
  <si>
    <t>Sélection</t>
  </si>
  <si>
    <t>Ressources propres de l'autorité locale</t>
  </si>
  <si>
    <t>Climat</t>
  </si>
  <si>
    <t>Fonds et programmes régionaux</t>
  </si>
  <si>
    <t>Aspects sociaux économiques</t>
  </si>
  <si>
    <t>Fonds et programmes nationaux</t>
  </si>
  <si>
    <t>Fonds et programmes de l'UE</t>
  </si>
  <si>
    <t>Mobilité</t>
  </si>
  <si>
    <t>Partenariats public-privé</t>
  </si>
  <si>
    <t>Cadre politique et réglementaire</t>
  </si>
  <si>
    <t>Partenariats privés</t>
  </si>
  <si>
    <t>Participation / sensibilisation</t>
  </si>
  <si>
    <t>Montant subsidié</t>
  </si>
  <si>
    <t>Enveloppe bâtiment</t>
  </si>
  <si>
    <t>Energie renouvelable pour le chauffage et l'eau chaude sanitaire</t>
  </si>
  <si>
    <t>Efficacité énergétique dans le chauffage et l'eau chaude sanitaire</t>
  </si>
  <si>
    <t>Efficacité énergétique des systèmes d'éclairage</t>
  </si>
  <si>
    <t>Efficacité énergétique des équipements électriques</t>
  </si>
  <si>
    <t>Action intégrée (tout ci-dessus)</t>
  </si>
  <si>
    <t>Technologies de l'Information et de la Communication</t>
  </si>
  <si>
    <t>Changements de comportements</t>
  </si>
  <si>
    <t>Sensibilisation/information</t>
  </si>
  <si>
    <t>Gestion de l'énergie</t>
  </si>
  <si>
    <t>Certification / Labélisation</t>
  </si>
  <si>
    <t>Obligations de services publics</t>
  </si>
  <si>
    <t>Taxe carbone</t>
  </si>
  <si>
    <t>Primes et subventions</t>
  </si>
  <si>
    <t>Tiers financement, partenariat public-privé</t>
  </si>
  <si>
    <t>Marchés publics</t>
  </si>
  <si>
    <t>Normes de construction</t>
  </si>
  <si>
    <t>Domaines</t>
  </si>
  <si>
    <t>Moyens</t>
  </si>
  <si>
    <t>COMMUNES</t>
  </si>
  <si>
    <t>Année</t>
  </si>
  <si>
    <t>Choix</t>
  </si>
  <si>
    <t>Pourcent</t>
  </si>
  <si>
    <t>STATUT_ACTION</t>
  </si>
  <si>
    <t>TYPE_SUBSIDE</t>
  </si>
  <si>
    <t>Outil/Domaine d'intervention/Risque climatique ciblé</t>
  </si>
  <si>
    <t>Colonne2</t>
  </si>
  <si>
    <t>Précarité3</t>
  </si>
  <si>
    <t>N_Action</t>
  </si>
  <si>
    <t>ATTENUATION_ADAPT</t>
  </si>
  <si>
    <t xml:space="preserve">Branche d'activité </t>
  </si>
  <si>
    <t>Filières</t>
  </si>
  <si>
    <t>Rapportage POLLEC 22 - Programme de travail</t>
  </si>
  <si>
    <t>Risques climatiques</t>
  </si>
  <si>
    <t>Efficacité énergétique</t>
  </si>
  <si>
    <t>Production renouvelable intégrée</t>
  </si>
  <si>
    <t>Efficacité énergétique des bâtiments</t>
  </si>
  <si>
    <t>Véhicules plus efficients/propres</t>
  </si>
  <si>
    <t>Véhicules électriques (incl. Infractructures)</t>
  </si>
  <si>
    <t>Transfert modal vers les transports en commun</t>
  </si>
  <si>
    <t>Transfert modal vers la mobilité douce</t>
  </si>
  <si>
    <t>Covoiturage</t>
  </si>
  <si>
    <t>Rationalisation du transport de biens</t>
  </si>
  <si>
    <t>Optimisation du réseau routier</t>
  </si>
  <si>
    <t>Multimodalité et limitation de l'étalement</t>
  </si>
  <si>
    <t>Eco-conduite</t>
  </si>
  <si>
    <t>Cogénération biomasse</t>
  </si>
  <si>
    <t>Cogénération fossile</t>
  </si>
  <si>
    <t>Réseaux intelligents</t>
  </si>
  <si>
    <t>Réseau de chaleur</t>
  </si>
  <si>
    <t>Planification de l'aménagement du territoire</t>
  </si>
  <si>
    <t xml:space="preserve">Pas applicable </t>
  </si>
  <si>
    <t>Gestion énergétique</t>
  </si>
  <si>
    <t>Normes de performances énergétiques</t>
  </si>
  <si>
    <t>Ticketing et facturation intégrés</t>
  </si>
  <si>
    <t>Payage routier</t>
  </si>
  <si>
    <t>Planification de la mobilité</t>
  </si>
  <si>
    <t>Accords avec parties-prenantes</t>
  </si>
  <si>
    <t>Pas applicable</t>
  </si>
  <si>
    <t>Aménagement du territoire</t>
  </si>
  <si>
    <t>SECTEURS _ATTENUATION</t>
  </si>
  <si>
    <t>SECTEURS_ADAPTATION</t>
  </si>
  <si>
    <t>Bâtiments</t>
  </si>
  <si>
    <t>Énergie</t>
  </si>
  <si>
    <t>Eau</t>
  </si>
  <si>
    <t>Agriculture et sylviculture</t>
  </si>
  <si>
    <t>Environnement et biodiversité</t>
  </si>
  <si>
    <t>Santé</t>
  </si>
  <si>
    <t>Protection civile et services d'urgence</t>
  </si>
  <si>
    <t>Tourisme</t>
  </si>
  <si>
    <t>Éducation</t>
  </si>
  <si>
    <t>Technologies de l'information et des communications (informatique)</t>
  </si>
  <si>
    <t xml:space="preserve">Regénération urbaine </t>
  </si>
  <si>
    <t>Gestion des déchets et eaux usées</t>
  </si>
  <si>
    <t>Développement d'espaces verts</t>
  </si>
  <si>
    <t>Agriculture et foresterie</t>
  </si>
  <si>
    <t>Véhicules_communaux</t>
  </si>
  <si>
    <t>Eclairage_public</t>
  </si>
  <si>
    <t>Production_électricité</t>
  </si>
  <si>
    <t>Production_chaleur</t>
  </si>
  <si>
    <t>Autres_ non-énergétiques</t>
  </si>
  <si>
    <t>Administration_communale</t>
  </si>
  <si>
    <t>Production_chaleur/froid</t>
  </si>
  <si>
    <t>Autres_non_énergétiques</t>
  </si>
  <si>
    <t xml:space="preserve">Eclairage_public </t>
  </si>
  <si>
    <t>Comment utiliser ce canevas?</t>
  </si>
  <si>
    <t>Complétez le tableau ci-dessus (commune, année de référence, année de lancement,…)</t>
  </si>
  <si>
    <t>Les cellules bleues doivent être complétées</t>
  </si>
  <si>
    <t>Code couleur</t>
  </si>
  <si>
    <t>Etapes de remplissages</t>
  </si>
  <si>
    <t xml:space="preserve"> Encodez les données relatives à votre PAEDC en suivant l'ordre dans les différentes onglets bleus de "Données patrimoniales" à "Objectifs"</t>
  </si>
  <si>
    <t xml:space="preserve">Les feuilles suivantes reprennent les descriptions des 6  fiches actions de votre programme de travail.  Elles constituent les actions prioritaires du PAEDC qui seront réalisées pendant la durée d'engagement du Coordinateur POLLEC Communal.
Elles sont présentées suivant le canevas demandé dans le cadre du rapportage à l'appel POLLEC 2022. Une partie des champs est complétée automatiquement sur base de ce que vous avez encodé dans l'onglet "Actions". 
Au minimum 1 indicateur d'impact quantitatif doit être défini pour chaque fiche action. Cet indicateur peut porter sur la réduction des émissions de carbone si cela est pertinent. 
Nous attirons votre attention sur le fait que si vous proposez un indicateur d'impact carbone, celui-ci devra pouvoir faire l'objet d'un suivi. Si au vu de la nature du projet ou de l'indisponibilité des donnés, il ne vous est pas possible de définir un impact carbone, vous devrez proposer un autre type d'indicateur quantitatif.
Au minimum 1 indicateur d'impact qualitatif doit être défini pour chaque action.
Veillez à ce qu'au moins un de ces indicateurs puisse être évalué au moment du suivi annuel.
</t>
  </si>
  <si>
    <t xml:space="preserve"> Encodez les données relatives à vos actions dans l'onglet "Actions".</t>
  </si>
  <si>
    <t>Production_chaleur_froid</t>
  </si>
  <si>
    <t>Efficacité énergétique de procédés industriels</t>
  </si>
  <si>
    <t>Atténuation : Domaine d'intervention
Adaptation: risque climatique ciblé</t>
  </si>
  <si>
    <t>Complétez plus en détails les 3 ou 6 actions de votre programme de travail POLLEC 2022 dans les onglets verts "Action POLLEC x". Commencez par remplir la cellule F6 "Fiche action N°" pour qu'une partie des champs soit complétée automatiquement sur base de ce que vous avez encodé dans l'onglet "Actions".</t>
  </si>
  <si>
    <t>Les cellules blanches contiennent des formules ou du texte indicatif. Si elles ne sont pas protégées et que la donnée affichée est incorrecte ou incomplète, vous pouvez remplacer la formule par le contenu adéquat.</t>
  </si>
  <si>
    <t>Etat d'avancement de l'objectif  en % lors de l'année de suivi</t>
  </si>
  <si>
    <t>Etat d'avancement de l'objectif  CdM en % lors de l'année de suivi</t>
  </si>
  <si>
    <t>Indicateur qualitatif</t>
  </si>
  <si>
    <t>Moyen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</si>
</sst>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quot;£&quot;* #,##0_-;_-&quot;£&quot;* &quot;-&quot;_-;_-@_-"/>
    <numFmt numFmtId="166" formatCode="_-&quot;£&quot;* #,##0.00_-;\-&quot;£&quot;* #,##0.00_-;_-&quot;£&quot;* &quot;-&quot;??_-;_-@_-"/>
    <numFmt numFmtId="167" formatCode="_ &quot;€&quot;\ * #,##0.00_ ;_ &quot;€&quot;\ * \-#,##0.00_ ;_ &quot;€&quot;\ * &quot;-&quot;??_ ;_ @_ "/>
    <numFmt numFmtId="168" formatCode="_ * #,##0.00_ ;_ * \-#,##0.00_ ;_ * &quot;-&quot;??_ ;_ @_ "/>
    <numFmt numFmtId="169" formatCode="_-* #,##0.00\ [$€]_-;\-* #,##0.00\ [$€]_-;_-* &quot;-&quot;??\ [$€]_-;_-@_-"/>
    <numFmt numFmtId="170" formatCode="0.000"/>
    <numFmt numFmtId="171" formatCode="_ * #,##0_ ;_ * \-#,##0_ ;_ * &quot;-&quot;??_ ;_ @_ "/>
    <numFmt numFmtId="172" formatCode="0.0000"/>
    <numFmt numFmtId="173" formatCode="_ * #,##0.0000_ ;_ * \-#,##0.0000_ ;_ * &quot;-&quot;??_ ;_ @_ "/>
    <numFmt numFmtId="174" formatCode="0.0"/>
    <numFmt numFmtId="175" formatCode="_ * #,##0.000_ ;_ * \-#,##0.000_ ;_ * &quot;-&quot;??_ ;_ @_ "/>
    <numFmt numFmtId="176" formatCode="#,##0.0"/>
    <numFmt numFmtId="177" formatCode="_-* #,##0\ &quot;FB&quot;_-;\-* #,##0\ &quot;FB&quot;_-;_-* &quot;-&quot;\ &quot;FB&quot;_-;_-@_-"/>
    <numFmt numFmtId="178" formatCode="_-* #,##0.00\ &quot;FB&quot;_-;\-* #,##0.00\ &quot;FB&quot;_-;_-* &quot;-&quot;??\ &quot;FB&quot;_-;_-@_-"/>
    <numFmt numFmtId="179" formatCode="_-* #,##0.00\ [$€-1]_-;\-* #,##0.00\ [$€-1]_-;_-* &quot;-&quot;??\ [$€-1]_-"/>
    <numFmt numFmtId="180" formatCode="0.00000"/>
    <numFmt numFmtId="181" formatCode="#,##0.0000"/>
    <numFmt numFmtId="182" formatCode="_-* #,##0.000\ _€_-;\-* #,##0.000\ _€_-;_-* &quot;-&quot;???\ _€_-;_-@_-"/>
    <numFmt numFmtId="183" formatCode="_-* #,##0\ _€_-;\-* #,##0\ _€_-;_-* &quot;-&quot;???\ _€_-;_-@_-"/>
    <numFmt numFmtId="184" formatCode="\-"/>
    <numFmt numFmtId="185" formatCode="#,##0\ &quot;€&quot;"/>
    <numFmt numFmtId="186" formatCode="_ * #,##0.0_ ;_ * \-#,##0.0_ ;_ * &quot;-&quot;??_ ;_ @_ "/>
    <numFmt numFmtId="187" formatCode="_-* #,##0.00\ [$€-80C]_-;\-* #,##0.00\ [$€-80C]_-;_-* &quot;-&quot;??\ [$€-80C]_-;_-@_-"/>
    <numFmt numFmtId="188" formatCode="_-* #,##0\ [$€-80C]_-;\-* #,##0\ [$€-80C]_-;_-* &quot;-&quot;??\ [$€-80C]_-;_-@_-"/>
    <numFmt numFmtId="189" formatCode="#,##0.00\ &quot;€&quot;"/>
    <numFmt numFmtId="190" formatCode="#,##0.0000_ ;\-#,##0.0000\ "/>
  </numFmts>
  <fonts count="180">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u/>
      <sz val="8"/>
      <color indexed="12"/>
      <name val="Arial"/>
      <family val="2"/>
    </font>
    <font>
      <b/>
      <sz val="14"/>
      <name val="Times New Roman"/>
      <family val="1"/>
    </font>
    <font>
      <u/>
      <sz val="10"/>
      <color indexed="12"/>
      <name val="Arial"/>
      <family val="2"/>
    </font>
    <font>
      <b/>
      <sz val="11"/>
      <color indexed="8"/>
      <name val="Calibri"/>
      <family val="2"/>
    </font>
    <font>
      <sz val="11"/>
      <color indexed="8"/>
      <name val="Calibri"/>
      <family val="2"/>
    </font>
    <font>
      <sz val="10"/>
      <name val="Arial"/>
      <family val="2"/>
    </font>
    <font>
      <b/>
      <sz val="8"/>
      <name val="Arial"/>
      <family val="2"/>
    </font>
    <font>
      <b/>
      <sz val="18"/>
      <color indexed="56"/>
      <name val="Cambria"/>
      <family val="2"/>
    </font>
    <font>
      <sz val="10"/>
      <color indexed="8"/>
      <name val="Arial"/>
      <family val="2"/>
    </font>
    <font>
      <b/>
      <sz val="12"/>
      <name val="Myriad Pro"/>
      <family val="2"/>
    </font>
    <font>
      <sz val="8"/>
      <name val="Arial"/>
      <family val="2"/>
    </font>
    <font>
      <b/>
      <sz val="12"/>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MS Sans Serif"/>
      <family val="2"/>
    </font>
    <font>
      <sz val="11"/>
      <color indexed="10"/>
      <name val="Calibri"/>
      <family val="2"/>
    </font>
    <font>
      <sz val="11"/>
      <name val="Arial"/>
      <family val="2"/>
    </font>
    <font>
      <sz val="8"/>
      <name val="Arial"/>
      <family val="2"/>
    </font>
    <font>
      <sz val="8"/>
      <color indexed="8"/>
      <name val="Calibri"/>
      <family val="2"/>
    </font>
    <font>
      <sz val="11"/>
      <color indexed="63"/>
      <name val="Calibri"/>
      <family val="2"/>
    </font>
    <font>
      <sz val="11"/>
      <name val="Calibri"/>
      <family val="2"/>
    </font>
    <font>
      <sz val="9"/>
      <name val="Times New Roman"/>
      <family val="1"/>
    </font>
    <font>
      <i/>
      <sz val="11"/>
      <name val="Arial"/>
      <family val="2"/>
    </font>
    <font>
      <sz val="8"/>
      <name val="Arial"/>
      <family val="2"/>
    </font>
    <font>
      <b/>
      <sz val="10"/>
      <color indexed="9"/>
      <name val="Arial"/>
      <family val="2"/>
    </font>
    <font>
      <b/>
      <sz val="11"/>
      <color indexed="9"/>
      <name val="Arial"/>
      <family val="2"/>
    </font>
    <font>
      <strike/>
      <sz val="11"/>
      <name val="Arial"/>
      <family val="2"/>
    </font>
    <font>
      <b/>
      <sz val="11"/>
      <name val="Arial"/>
      <family val="2"/>
    </font>
    <font>
      <sz val="11"/>
      <color indexed="10"/>
      <name val="Arial"/>
      <family val="2"/>
    </font>
    <font>
      <u val="double"/>
      <sz val="10"/>
      <name val="Arial"/>
      <family val="2"/>
    </font>
    <font>
      <i/>
      <u val="double"/>
      <sz val="9"/>
      <name val="Arial"/>
      <family val="2"/>
    </font>
    <font>
      <i/>
      <sz val="10"/>
      <name val="Arial"/>
      <family val="2"/>
    </font>
    <font>
      <sz val="11"/>
      <color indexed="8"/>
      <name val="Calibri"/>
      <family val="2"/>
    </font>
    <font>
      <sz val="11"/>
      <name val="Calibri"/>
      <family val="2"/>
    </font>
    <font>
      <sz val="8"/>
      <color indexed="8"/>
      <name val="Calibri"/>
      <family val="2"/>
    </font>
    <font>
      <sz val="10"/>
      <color indexed="8"/>
      <name val="Arial"/>
      <family val="2"/>
    </font>
    <font>
      <b/>
      <sz val="10"/>
      <color indexed="8"/>
      <name val="Arial"/>
      <family val="2"/>
    </font>
    <font>
      <sz val="10"/>
      <name val="Calibri"/>
      <family val="2"/>
    </font>
    <font>
      <sz val="11"/>
      <color indexed="63"/>
      <name val="Calibri"/>
      <family val="2"/>
    </font>
    <font>
      <sz val="8"/>
      <color indexed="63"/>
      <name val="Arial"/>
      <family val="2"/>
    </font>
    <font>
      <b/>
      <sz val="11"/>
      <color indexed="63"/>
      <name val="Calibri"/>
      <family val="2"/>
    </font>
    <font>
      <b/>
      <sz val="10"/>
      <color indexed="9"/>
      <name val="Arial"/>
      <family val="2"/>
    </font>
    <font>
      <b/>
      <sz val="18"/>
      <color indexed="8"/>
      <name val="Calibri"/>
      <family val="2"/>
    </font>
    <font>
      <b/>
      <sz val="18"/>
      <color indexed="63"/>
      <name val="Calibri"/>
      <family val="2"/>
    </font>
    <font>
      <sz val="10"/>
      <color indexed="10"/>
      <name val="Calibri"/>
      <family val="2"/>
    </font>
    <font>
      <b/>
      <sz val="10"/>
      <color indexed="10"/>
      <name val="Arial"/>
      <family val="2"/>
    </font>
    <font>
      <b/>
      <i/>
      <sz val="11"/>
      <color indexed="23"/>
      <name val="Arial"/>
      <family val="2"/>
    </font>
    <font>
      <b/>
      <sz val="11"/>
      <color indexed="17"/>
      <name val="Arial"/>
      <family val="2"/>
    </font>
    <font>
      <i/>
      <sz val="11"/>
      <color indexed="23"/>
      <name val="Arial"/>
      <family val="2"/>
    </font>
    <font>
      <b/>
      <u/>
      <sz val="10"/>
      <color indexed="23"/>
      <name val="Arial"/>
      <family val="2"/>
    </font>
    <font>
      <b/>
      <u/>
      <sz val="10"/>
      <color indexed="23"/>
      <name val="Tahoma"/>
      <family val="2"/>
    </font>
    <font>
      <b/>
      <sz val="11"/>
      <color indexed="23"/>
      <name val="Calibri"/>
      <family val="2"/>
    </font>
    <font>
      <sz val="11"/>
      <color indexed="22"/>
      <name val="Arial"/>
      <family val="2"/>
    </font>
    <font>
      <b/>
      <i/>
      <sz val="11"/>
      <color indexed="22"/>
      <name val="Arial"/>
      <family val="2"/>
    </font>
    <font>
      <b/>
      <sz val="10"/>
      <color indexed="30"/>
      <name val="Arial"/>
      <family val="2"/>
    </font>
    <font>
      <sz val="10"/>
      <color indexed="9"/>
      <name val="Arial"/>
      <family val="2"/>
    </font>
    <font>
      <b/>
      <sz val="11"/>
      <color indexed="9"/>
      <name val="Calibri"/>
      <family val="2"/>
    </font>
    <font>
      <sz val="11"/>
      <color indexed="9"/>
      <name val="Calibri"/>
      <family val="2"/>
    </font>
    <font>
      <sz val="11"/>
      <color indexed="8"/>
      <name val="Calibri"/>
      <family val="2"/>
    </font>
    <font>
      <sz val="8"/>
      <color indexed="8"/>
      <name val="Calibri"/>
      <family val="2"/>
    </font>
    <font>
      <sz val="10"/>
      <color indexed="8"/>
      <name val="Arial"/>
      <family val="2"/>
    </font>
    <font>
      <sz val="11"/>
      <name val="Calibri"/>
      <family val="2"/>
    </font>
    <font>
      <sz val="11"/>
      <color indexed="8"/>
      <name val="Calibri"/>
      <family val="2"/>
    </font>
    <font>
      <sz val="11"/>
      <color indexed="8"/>
      <name val="Calibri"/>
      <family val="2"/>
    </font>
    <font>
      <sz val="11"/>
      <color indexed="8"/>
      <name val="Calibri"/>
      <family val="2"/>
    </font>
    <font>
      <sz val="8"/>
      <name val="Calibri"/>
      <family val="2"/>
    </font>
    <font>
      <sz val="8"/>
      <name val="Calibri"/>
      <family val="2"/>
    </font>
    <font>
      <b/>
      <sz val="14"/>
      <color indexed="63"/>
      <name val="Arial"/>
      <family val="2"/>
    </font>
    <font>
      <b/>
      <sz val="11"/>
      <color indexed="63"/>
      <name val="Arial"/>
      <family val="2"/>
    </font>
    <font>
      <b/>
      <sz val="10"/>
      <color indexed="63"/>
      <name val="Arial"/>
      <family val="2"/>
    </font>
    <font>
      <sz val="10"/>
      <color indexed="63"/>
      <name val="Arial"/>
      <family val="2"/>
    </font>
    <font>
      <b/>
      <sz val="14"/>
      <name val="Arial"/>
      <family val="2"/>
    </font>
    <font>
      <sz val="10"/>
      <color indexed="22"/>
      <name val="Arial"/>
      <family val="2"/>
    </font>
    <font>
      <sz val="11"/>
      <color theme="1"/>
      <name val="Calibri"/>
      <family val="2"/>
      <scheme val="minor"/>
    </font>
    <font>
      <sz val="11"/>
      <color theme="0"/>
      <name val="Calibri"/>
      <family val="2"/>
      <scheme val="minor"/>
    </font>
    <font>
      <b/>
      <sz val="15"/>
      <color theme="3"/>
      <name val="Calibri"/>
      <family val="2"/>
      <scheme val="minor"/>
    </font>
    <font>
      <b/>
      <sz val="11"/>
      <color theme="3"/>
      <name val="Calibri"/>
      <family val="2"/>
      <scheme val="minor"/>
    </font>
    <font>
      <u/>
      <sz val="11"/>
      <color rgb="FF00709E"/>
      <name val="Calibri"/>
      <family val="2"/>
      <scheme val="minor"/>
    </font>
    <font>
      <u/>
      <sz val="8"/>
      <color theme="10"/>
      <name val="Arial"/>
      <family val="2"/>
    </font>
    <font>
      <sz val="8"/>
      <color theme="1"/>
      <name val="Calibri"/>
      <family val="2"/>
      <scheme val="minor"/>
    </font>
    <font>
      <sz val="10"/>
      <color rgb="FF000000"/>
      <name val="Arial"/>
      <family val="2"/>
    </font>
    <font>
      <u/>
      <sz val="11"/>
      <color theme="8" tint="-0.499984740745262"/>
      <name val="Calibri"/>
      <family val="2"/>
      <scheme val="minor"/>
    </font>
    <font>
      <b/>
      <sz val="18"/>
      <color theme="3"/>
      <name val="Cambria"/>
      <family val="2"/>
    </font>
    <font>
      <b/>
      <sz val="11"/>
      <color theme="1"/>
      <name val="Calibri"/>
      <family val="2"/>
      <scheme val="minor"/>
    </font>
    <font>
      <i/>
      <sz val="11"/>
      <color theme="0"/>
      <name val="Calibri"/>
      <family val="2"/>
    </font>
    <font>
      <b/>
      <sz val="11"/>
      <color theme="1" tint="0.249977111117893"/>
      <name val="Calibri"/>
      <family val="2"/>
      <scheme val="minor"/>
    </font>
    <font>
      <u/>
      <sz val="11"/>
      <color theme="1" tint="0.249977111117893"/>
      <name val="Calibri"/>
      <family val="2"/>
      <scheme val="minor"/>
    </font>
    <font>
      <b/>
      <u/>
      <sz val="11"/>
      <color theme="1" tint="0.249977111117893"/>
      <name val="Calibri"/>
      <family val="2"/>
      <scheme val="minor"/>
    </font>
    <font>
      <sz val="11"/>
      <color theme="1" tint="0.249977111117893"/>
      <name val="Calibri"/>
      <family val="2"/>
      <scheme val="minor"/>
    </font>
    <font>
      <b/>
      <sz val="24"/>
      <color theme="1" tint="0.249977111117893"/>
      <name val="Calibri"/>
      <family val="2"/>
      <scheme val="minor"/>
    </font>
    <font>
      <b/>
      <sz val="10"/>
      <color theme="1" tint="0.249977111117893"/>
      <name val="Arial"/>
      <family val="2"/>
    </font>
    <font>
      <b/>
      <sz val="11"/>
      <color theme="1" tint="0.249977111117893"/>
      <name val="Calibri"/>
      <family val="2"/>
    </font>
    <font>
      <sz val="10"/>
      <color theme="1" tint="0.249977111117893"/>
      <name val="Arial"/>
      <family val="2"/>
    </font>
    <font>
      <i/>
      <sz val="11"/>
      <color theme="1" tint="0.249977111117893"/>
      <name val="Calibri"/>
      <family val="2"/>
    </font>
    <font>
      <sz val="11"/>
      <color theme="1" tint="0.249977111117893"/>
      <name val="Calibri"/>
      <family val="2"/>
    </font>
    <font>
      <b/>
      <sz val="14"/>
      <color theme="1" tint="0.249977111117893"/>
      <name val="Arial"/>
      <family val="2"/>
    </font>
    <font>
      <b/>
      <sz val="14"/>
      <color theme="1" tint="0.249977111117893"/>
      <name val="Calibri"/>
      <family val="2"/>
      <scheme val="minor"/>
    </font>
    <font>
      <sz val="11"/>
      <color rgb="FF00B050"/>
      <name val="Calibri"/>
      <family val="2"/>
      <scheme val="minor"/>
    </font>
    <font>
      <sz val="10"/>
      <color theme="1"/>
      <name val="Arial"/>
      <family val="2"/>
    </font>
    <font>
      <b/>
      <sz val="10"/>
      <color theme="1" tint="0.34998626667073579"/>
      <name val="Arial"/>
      <family val="2"/>
    </font>
    <font>
      <sz val="24"/>
      <color theme="1" tint="0.249977111117893"/>
      <name val="Arial"/>
      <family val="2"/>
    </font>
    <font>
      <sz val="11"/>
      <color rgb="FFFFFF99"/>
      <name val="Arial"/>
      <family val="2"/>
    </font>
    <font>
      <b/>
      <sz val="11"/>
      <color rgb="FFFFFF99"/>
      <name val="Arial"/>
      <family val="2"/>
    </font>
    <font>
      <strike/>
      <sz val="11"/>
      <color rgb="FFFFFF99"/>
      <name val="Arial"/>
      <family val="2"/>
    </font>
    <font>
      <sz val="11"/>
      <color theme="1"/>
      <name val="Arial"/>
      <family val="2"/>
    </font>
    <font>
      <b/>
      <sz val="10"/>
      <color theme="0"/>
      <name val="Arial"/>
      <family val="2"/>
    </font>
    <font>
      <b/>
      <u val="double"/>
      <sz val="10"/>
      <color theme="0"/>
      <name val="Arial"/>
      <family val="2"/>
    </font>
    <font>
      <sz val="11"/>
      <color theme="1" tint="0.249977111117893"/>
      <name val="Arial"/>
      <family val="2"/>
    </font>
    <font>
      <sz val="11"/>
      <color rgb="FFFFFFCC"/>
      <name val="Arial"/>
      <family val="2"/>
    </font>
    <font>
      <b/>
      <sz val="11"/>
      <color rgb="FFFFFFCC"/>
      <name val="Arial"/>
      <family val="2"/>
    </font>
    <font>
      <b/>
      <sz val="10"/>
      <color theme="8" tint="-0.499984740745262"/>
      <name val="Arial"/>
      <family val="2"/>
    </font>
    <font>
      <u/>
      <sz val="10"/>
      <color theme="8" tint="-0.499984740745262"/>
      <name val="Arial"/>
      <family val="2"/>
    </font>
    <font>
      <b/>
      <u/>
      <sz val="10"/>
      <color theme="8" tint="-0.499984740745262"/>
      <name val="Arial"/>
      <family val="2"/>
    </font>
    <font>
      <sz val="10"/>
      <color theme="8" tint="-0.499984740745262"/>
      <name val="Arial"/>
      <family val="2"/>
    </font>
    <font>
      <sz val="10"/>
      <color theme="8" tint="-0.249977111117893"/>
      <name val="Arial"/>
      <family val="2"/>
    </font>
    <font>
      <sz val="10"/>
      <color rgb="FFFF0000"/>
      <name val="Arial"/>
      <family val="2"/>
    </font>
    <font>
      <b/>
      <sz val="10"/>
      <color rgb="FFFF0000"/>
      <name val="Arial"/>
      <family val="2"/>
    </font>
    <font>
      <b/>
      <sz val="24"/>
      <color theme="1" tint="0.249977111117893"/>
      <name val="Arial"/>
      <family val="2"/>
    </font>
    <font>
      <sz val="10"/>
      <color theme="0"/>
      <name val="Arial"/>
      <family val="2"/>
    </font>
    <font>
      <sz val="11"/>
      <color theme="0" tint="-0.249977111117893"/>
      <name val="Arial"/>
      <family val="2"/>
    </font>
    <font>
      <sz val="26"/>
      <color rgb="FF00709E"/>
      <name val="Arial"/>
      <family val="2"/>
    </font>
    <font>
      <sz val="24"/>
      <color rgb="FF00709E"/>
      <name val="Arial"/>
      <family val="2"/>
    </font>
    <font>
      <sz val="11"/>
      <color rgb="FFFF0000"/>
      <name val="Arial"/>
      <family val="2"/>
    </font>
    <font>
      <u/>
      <sz val="11"/>
      <color theme="0" tint="-0.249977111117893"/>
      <name val="Arial"/>
      <family val="2"/>
    </font>
    <font>
      <b/>
      <sz val="11"/>
      <color rgb="FF003366"/>
      <name val="Calibri"/>
      <family val="2"/>
    </font>
    <font>
      <i/>
      <sz val="10"/>
      <color theme="1" tint="0.249977111117893"/>
      <name val="Arial"/>
      <family val="2"/>
    </font>
    <font>
      <b/>
      <sz val="11"/>
      <color theme="1"/>
      <name val="Arial"/>
      <family val="2"/>
    </font>
    <font>
      <sz val="11"/>
      <color rgb="FFFF0000"/>
      <name val="Calibri"/>
      <family val="2"/>
      <scheme val="minor"/>
    </font>
    <font>
      <b/>
      <sz val="11"/>
      <color theme="0"/>
      <name val="Calibri"/>
      <family val="2"/>
    </font>
    <font>
      <sz val="11"/>
      <color rgb="FF003366"/>
      <name val="Calibri"/>
      <family val="2"/>
    </font>
    <font>
      <sz val="20"/>
      <color theme="8" tint="-0.499984740745262"/>
      <name val="Calibri"/>
      <family val="2"/>
      <scheme val="minor"/>
    </font>
    <font>
      <b/>
      <sz val="12"/>
      <color indexed="56"/>
      <name val="Calibri"/>
      <family val="2"/>
    </font>
    <font>
      <b/>
      <sz val="11"/>
      <color theme="8" tint="-0.499984740745262"/>
      <name val="Calibri"/>
      <family val="2"/>
    </font>
    <font>
      <b/>
      <sz val="14"/>
      <color indexed="56"/>
      <name val="Calibri"/>
      <family val="2"/>
    </font>
    <font>
      <b/>
      <sz val="20"/>
      <color indexed="56"/>
      <name val="Calibri"/>
      <family val="2"/>
    </font>
    <font>
      <b/>
      <sz val="12"/>
      <color theme="8" tint="-0.499984740745262"/>
      <name val="Calibri"/>
      <family val="2"/>
    </font>
    <font>
      <sz val="12"/>
      <color theme="8" tint="-0.499984740745262"/>
      <name val="Calibri"/>
      <family val="2"/>
    </font>
    <font>
      <sz val="11"/>
      <color theme="8" tint="-0.499984740745262"/>
      <name val="Calibri"/>
      <family val="2"/>
      <scheme val="minor"/>
    </font>
    <font>
      <sz val="11"/>
      <color rgb="FF215967"/>
      <name val="Calibri"/>
      <family val="2"/>
    </font>
    <font>
      <b/>
      <sz val="12"/>
      <color rgb="FF215967"/>
      <name val="Calibri"/>
      <family val="2"/>
    </font>
    <font>
      <b/>
      <sz val="11"/>
      <color rgb="FF215967"/>
      <name val="Calibri"/>
      <family val="2"/>
    </font>
    <font>
      <sz val="12"/>
      <color indexed="56"/>
      <name val="Calibri"/>
      <family val="2"/>
    </font>
    <font>
      <b/>
      <sz val="11"/>
      <color theme="8"/>
      <name val="Calibri"/>
      <family val="2"/>
    </font>
    <font>
      <u/>
      <sz val="11"/>
      <color theme="8"/>
      <name val="Calibri"/>
      <family val="2"/>
      <scheme val="minor"/>
    </font>
    <font>
      <b/>
      <sz val="14"/>
      <color rgb="FF215967"/>
      <name val="Calibri"/>
      <family val="2"/>
    </font>
    <font>
      <b/>
      <i/>
      <u/>
      <sz val="12"/>
      <color theme="9"/>
      <name val="Calibri"/>
      <family val="2"/>
    </font>
    <font>
      <sz val="11"/>
      <color theme="8"/>
      <name val="Calibri"/>
      <family val="2"/>
      <scheme val="minor"/>
    </font>
    <font>
      <sz val="11"/>
      <color theme="8"/>
      <name val="Calibri"/>
      <family val="2"/>
    </font>
    <font>
      <sz val="12"/>
      <color rgb="FF215967"/>
      <name val="Calibri"/>
      <family val="2"/>
    </font>
    <font>
      <sz val="12"/>
      <color theme="0"/>
      <name val="Calibri"/>
      <family val="2"/>
    </font>
    <font>
      <sz val="12"/>
      <color theme="0"/>
      <name val="Calibri"/>
      <family val="2"/>
      <scheme val="minor"/>
    </font>
    <font>
      <sz val="12"/>
      <color theme="8" tint="-0.249977111117893"/>
      <name val="Calibri"/>
      <family val="2"/>
    </font>
    <font>
      <sz val="12"/>
      <color theme="8"/>
      <name val="Calibri"/>
      <family val="2"/>
    </font>
    <font>
      <sz val="22"/>
      <color theme="1"/>
      <name val="Calibri"/>
      <family val="2"/>
      <scheme val="minor"/>
    </font>
    <font>
      <b/>
      <sz val="1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b/>
      <sz val="14"/>
      <color theme="1"/>
      <name val="Calibri"/>
      <family val="2"/>
      <scheme val="minor"/>
    </font>
    <font>
      <sz val="14"/>
      <color theme="1"/>
      <name val="Calibri"/>
      <family val="2"/>
      <scheme val="minor"/>
    </font>
    <font>
      <u/>
      <sz val="11"/>
      <color theme="8" tint="-0.249977111117893"/>
      <name val="Calibri"/>
      <family val="2"/>
      <scheme val="minor"/>
    </font>
    <font>
      <sz val="10"/>
      <color theme="1"/>
      <name val="Arial Unicode MS"/>
    </font>
    <font>
      <sz val="11"/>
      <name val="Calibri"/>
      <family val="2"/>
      <scheme val="minor"/>
    </font>
  </fonts>
  <fills count="45">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42"/>
        <bgColor indexed="64"/>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DAEEF3"/>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rgb="FFBED17F"/>
        <bgColor indexed="64"/>
      </patternFill>
    </fill>
    <fill>
      <patternFill patternType="solid">
        <fgColor theme="4" tint="0.79998168889431442"/>
        <bgColor theme="4" tint="0.79998168889431442"/>
      </patternFill>
    </fill>
    <fill>
      <patternFill patternType="solid">
        <fgColor theme="4"/>
        <bgColor theme="4"/>
      </patternFill>
    </fill>
  </fills>
  <borders count="179">
    <border>
      <left/>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8"/>
      </top>
      <bottom style="thin">
        <color indexed="8"/>
      </bottom>
      <diagonal/>
    </border>
    <border>
      <left/>
      <right/>
      <top style="thin">
        <color indexed="62"/>
      </top>
      <bottom style="double">
        <color indexed="62"/>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3"/>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3"/>
      </left>
      <right/>
      <top/>
      <bottom style="thin">
        <color indexed="64"/>
      </bottom>
      <diagonal/>
    </border>
    <border>
      <left style="medium">
        <color indexed="63"/>
      </left>
      <right/>
      <top style="thin">
        <color indexed="64"/>
      </top>
      <bottom style="thin">
        <color indexed="64"/>
      </bottom>
      <diagonal/>
    </border>
    <border>
      <left style="medium">
        <color indexed="63"/>
      </left>
      <right/>
      <top style="thin">
        <color indexed="64"/>
      </top>
      <bottom style="medium">
        <color indexed="63"/>
      </bottom>
      <diagonal/>
    </border>
    <border>
      <left style="thin">
        <color indexed="64"/>
      </left>
      <right style="thin">
        <color indexed="64"/>
      </right>
      <top/>
      <bottom/>
      <diagonal/>
    </border>
    <border>
      <left style="thin">
        <color indexed="64"/>
      </left>
      <right style="thin">
        <color indexed="64"/>
      </right>
      <top/>
      <bottom style="medium">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style="thin">
        <color indexed="63"/>
      </left>
      <right style="thin">
        <color indexed="64"/>
      </right>
      <top style="thin">
        <color indexed="64"/>
      </top>
      <bottom style="thin">
        <color indexed="63"/>
      </bottom>
      <diagonal/>
    </border>
    <border>
      <left style="thin">
        <color indexed="64"/>
      </left>
      <right style="thin">
        <color indexed="63"/>
      </right>
      <top style="thin">
        <color indexed="63"/>
      </top>
      <bottom style="thin">
        <color indexed="63"/>
      </bottom>
      <diagonal/>
    </border>
    <border>
      <left style="thin">
        <color indexed="64"/>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bottom style="thin">
        <color indexed="63"/>
      </bottom>
      <diagonal/>
    </border>
    <border>
      <left style="thin">
        <color indexed="64"/>
      </left>
      <right style="thin">
        <color indexed="63"/>
      </right>
      <top/>
      <bottom style="thin">
        <color indexed="64"/>
      </bottom>
      <diagonal/>
    </border>
    <border>
      <left style="thin">
        <color indexed="63"/>
      </left>
      <right style="thin">
        <color indexed="63"/>
      </right>
      <top/>
      <bottom style="thin">
        <color indexed="64"/>
      </bottom>
      <diagonal/>
    </border>
    <border>
      <left style="thin">
        <color indexed="63"/>
      </left>
      <right style="thin">
        <color indexed="64"/>
      </right>
      <top/>
      <bottom style="thin">
        <color indexed="64"/>
      </bottom>
      <diagonal/>
    </border>
    <border>
      <left style="thin">
        <color indexed="64"/>
      </left>
      <right style="thin">
        <color indexed="63"/>
      </right>
      <top/>
      <bottom style="thin">
        <color indexed="63"/>
      </bottom>
      <diagonal/>
    </border>
    <border>
      <left style="thin">
        <color indexed="63"/>
      </left>
      <right style="thin">
        <color indexed="64"/>
      </right>
      <top/>
      <bottom style="thin">
        <color indexed="63"/>
      </bottom>
      <diagonal/>
    </border>
    <border>
      <left style="thin">
        <color indexed="64"/>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style="medium">
        <color indexed="63"/>
      </right>
      <top/>
      <bottom style="thin">
        <color indexed="64"/>
      </bottom>
      <diagonal/>
    </border>
    <border>
      <left style="thin">
        <color indexed="64"/>
      </left>
      <right style="medium">
        <color indexed="63"/>
      </right>
      <top style="thin">
        <color indexed="64"/>
      </top>
      <bottom style="thin">
        <color indexed="64"/>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medium">
        <color indexed="63"/>
      </left>
      <right style="thin">
        <color indexed="64"/>
      </right>
      <top/>
      <bottom style="thin">
        <color indexed="64"/>
      </bottom>
      <diagonal/>
    </border>
    <border>
      <left style="medium">
        <color indexed="63"/>
      </left>
      <right style="thin">
        <color indexed="64"/>
      </right>
      <top style="thin">
        <color indexed="64"/>
      </top>
      <bottom style="thin">
        <color indexed="64"/>
      </bottom>
      <diagonal/>
    </border>
    <border>
      <left style="medium">
        <color indexed="63"/>
      </left>
      <right style="thin">
        <color indexed="64"/>
      </right>
      <top style="thin">
        <color indexed="64"/>
      </top>
      <bottom style="medium">
        <color indexed="63"/>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3"/>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3"/>
      </top>
      <bottom style="thin">
        <color indexed="63"/>
      </bottom>
      <diagonal/>
    </border>
    <border>
      <left style="thin">
        <color indexed="63"/>
      </left>
      <right/>
      <top/>
      <bottom style="thin">
        <color indexed="63"/>
      </bottom>
      <diagonal/>
    </border>
    <border>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3"/>
      </left>
      <right style="thin">
        <color indexed="63"/>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3"/>
      </left>
      <right/>
      <top style="medium">
        <color indexed="64"/>
      </top>
      <bottom style="medium">
        <color indexed="64"/>
      </bottom>
      <diagonal/>
    </border>
    <border>
      <left/>
      <right/>
      <top/>
      <bottom style="thick">
        <color theme="4"/>
      </bottom>
      <diagonal/>
    </border>
    <border>
      <left/>
      <right/>
      <top/>
      <bottom style="medium">
        <color theme="4" tint="0.39997558519241921"/>
      </bottom>
      <diagonal/>
    </border>
    <border>
      <left/>
      <right style="thin">
        <color indexed="64"/>
      </right>
      <top style="thin">
        <color theme="1" tint="0.249977111117893"/>
      </top>
      <bottom/>
      <diagonal/>
    </border>
    <border>
      <left style="thin">
        <color theme="1" tint="0.249977111117893"/>
      </left>
      <right style="thin">
        <color indexed="63"/>
      </right>
      <top style="thin">
        <color indexed="63"/>
      </top>
      <bottom style="thin">
        <color indexed="6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indexed="56"/>
      </left>
      <right style="thin">
        <color indexed="56"/>
      </right>
      <top style="thin">
        <color indexed="56"/>
      </top>
      <bottom style="thin">
        <color indexed="56"/>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medium">
        <color theme="4" tint="-0.24994659260841701"/>
      </left>
      <right/>
      <top style="medium">
        <color theme="4" tint="-0.24994659260841701"/>
      </top>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right style="medium">
        <color theme="4" tint="-0.24994659260841701"/>
      </right>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style="medium">
        <color indexed="56"/>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style="medium">
        <color indexed="56"/>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thin">
        <color indexed="56"/>
      </bottom>
      <diagonal/>
    </border>
    <border>
      <left/>
      <right style="medium">
        <color indexed="56"/>
      </right>
      <top style="thin">
        <color indexed="56"/>
      </top>
      <bottom style="thin">
        <color indexed="56"/>
      </bottom>
      <diagonal/>
    </border>
    <border>
      <left style="medium">
        <color indexed="56"/>
      </left>
      <right/>
      <top style="thin">
        <color indexed="56"/>
      </top>
      <bottom style="medium">
        <color indexed="56"/>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medium">
        <color indexed="56"/>
      </right>
      <top style="thin">
        <color indexed="56"/>
      </top>
      <bottom style="medium">
        <color indexed="56"/>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medium">
        <color indexed="56"/>
      </right>
      <top style="thin">
        <color indexed="56"/>
      </top>
      <bottom/>
      <diagonal/>
    </border>
    <border>
      <left style="medium">
        <color indexed="56"/>
      </left>
      <right style="medium">
        <color indexed="56"/>
      </right>
      <top/>
      <bottom/>
      <diagonal/>
    </border>
    <border>
      <left style="medium">
        <color indexed="56"/>
      </left>
      <right style="medium">
        <color indexed="56"/>
      </right>
      <top/>
      <bottom style="medium">
        <color indexed="56"/>
      </bottom>
      <diagonal/>
    </border>
    <border>
      <left style="thin">
        <color indexed="56"/>
      </left>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top style="thin">
        <color indexed="56"/>
      </top>
      <bottom/>
      <diagonal/>
    </border>
    <border>
      <left style="medium">
        <color indexed="56"/>
      </left>
      <right/>
      <top/>
      <bottom/>
      <diagonal/>
    </border>
    <border>
      <left style="medium">
        <color indexed="56"/>
      </left>
      <right style="thin">
        <color indexed="56"/>
      </right>
      <top style="thin">
        <color indexed="56"/>
      </top>
      <bottom style="medium">
        <color indexed="56"/>
      </bottom>
      <diagonal/>
    </border>
    <border>
      <left/>
      <right style="thin">
        <color indexed="56"/>
      </right>
      <top style="thin">
        <color indexed="56"/>
      </top>
      <bottom style="medium">
        <color indexed="56"/>
      </bottom>
      <diagonal/>
    </border>
    <border>
      <left/>
      <right style="thin">
        <color indexed="56"/>
      </right>
      <top/>
      <bottom style="medium">
        <color indexed="56"/>
      </bottom>
      <diagonal/>
    </border>
    <border>
      <left style="thin">
        <color indexed="56"/>
      </left>
      <right style="thin">
        <color indexed="56"/>
      </right>
      <top/>
      <bottom style="medium">
        <color indexed="56"/>
      </bottom>
      <diagonal/>
    </border>
    <border>
      <left style="thin">
        <color indexed="56"/>
      </left>
      <right style="medium">
        <color indexed="56"/>
      </right>
      <top/>
      <bottom style="medium">
        <color indexed="56"/>
      </bottom>
      <diagonal/>
    </border>
    <border>
      <left/>
      <right/>
      <top style="medium">
        <color indexed="56"/>
      </top>
      <bottom/>
      <diagonal/>
    </border>
    <border>
      <left/>
      <right/>
      <top style="thin">
        <color auto="1"/>
      </top>
      <bottom style="thin">
        <color indexed="64"/>
      </bottom>
      <diagonal/>
    </border>
    <border>
      <left style="thin">
        <color indexed="56"/>
      </left>
      <right/>
      <top style="thin">
        <color indexed="64"/>
      </top>
      <bottom style="thin">
        <color indexed="56"/>
      </bottom>
      <diagonal/>
    </border>
    <border>
      <left/>
      <right/>
      <top style="thin">
        <color indexed="64"/>
      </top>
      <bottom style="thin">
        <color indexed="56"/>
      </bottom>
      <diagonal/>
    </border>
    <border>
      <left/>
      <right style="thin">
        <color indexed="56"/>
      </right>
      <top style="thin">
        <color indexed="64"/>
      </top>
      <bottom style="thin">
        <color indexed="56"/>
      </bottom>
      <diagonal/>
    </border>
    <border>
      <left style="thin">
        <color indexed="64"/>
      </left>
      <right style="thin">
        <color indexed="56"/>
      </right>
      <top style="thin">
        <color indexed="64"/>
      </top>
      <bottom style="thin">
        <color indexed="56"/>
      </bottom>
      <diagonal/>
    </border>
    <border>
      <left style="thin">
        <color indexed="64"/>
      </left>
      <right style="thin">
        <color indexed="56"/>
      </right>
      <top style="thin">
        <color indexed="56"/>
      </top>
      <bottom style="thin">
        <color indexed="56"/>
      </bottom>
      <diagonal/>
    </border>
    <border>
      <left/>
      <right/>
      <top style="thin">
        <color theme="4" tint="0.39997558519241921"/>
      </top>
      <bottom/>
      <diagonal/>
    </border>
    <border>
      <left style="thin">
        <color indexed="56"/>
      </left>
      <right/>
      <top style="medium">
        <color indexed="56"/>
      </top>
      <bottom style="thin">
        <color indexed="56"/>
      </bottom>
      <diagonal/>
    </border>
    <border>
      <left/>
      <right/>
      <top/>
      <bottom style="medium">
        <color indexed="56"/>
      </bottom>
      <diagonal/>
    </border>
    <border>
      <left style="thin">
        <color theme="4" tint="0.39997558519241921"/>
      </left>
      <right style="thin">
        <color theme="4" tint="0.39997558519241921"/>
      </right>
      <top style="thin">
        <color theme="4" tint="0.3999755851924192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s>
  <cellStyleXfs count="355">
    <xf numFmtId="0" fontId="0" fillId="0" borderId="0"/>
    <xf numFmtId="0" fontId="31" fillId="0" borderId="0"/>
    <xf numFmtId="0" fontId="9" fillId="3" borderId="0" applyNumberFormat="0" applyBorder="0" applyAlignment="0" applyProtection="0"/>
    <xf numFmtId="0" fontId="1" fillId="3"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1" fillId="12" borderId="0" applyNumberFormat="0" applyBorder="0" applyAlignment="0" applyProtection="0"/>
    <xf numFmtId="0" fontId="9" fillId="14" borderId="0" applyNumberFormat="0" applyBorder="0" applyAlignment="0" applyProtection="0"/>
    <xf numFmtId="0" fontId="1" fillId="14"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4" fontId="36" fillId="16" borderId="1">
      <alignment horizontal="right" vertical="center"/>
    </xf>
    <xf numFmtId="169" fontId="1" fillId="17" borderId="2" applyFont="0" applyBorder="0">
      <alignment vertical="center"/>
    </xf>
    <xf numFmtId="0" fontId="17" fillId="4" borderId="0" applyNumberFormat="0" applyBorder="0" applyAlignment="0" applyProtection="0"/>
    <xf numFmtId="169" fontId="17" fillId="4" borderId="0" applyNumberFormat="0" applyBorder="0" applyAlignment="0" applyProtection="0"/>
    <xf numFmtId="0" fontId="18" fillId="11" borderId="3" applyNumberFormat="0" applyAlignment="0" applyProtection="0"/>
    <xf numFmtId="169" fontId="4" fillId="0" borderId="0" applyNumberFormat="0" applyAlignment="0" applyProtection="0"/>
    <xf numFmtId="176" fontId="1" fillId="0" borderId="4">
      <alignment vertical="center"/>
    </xf>
    <xf numFmtId="176" fontId="1" fillId="0" borderId="4">
      <alignment vertical="center"/>
    </xf>
    <xf numFmtId="176" fontId="1" fillId="0" borderId="4">
      <alignment vertical="center"/>
    </xf>
    <xf numFmtId="0" fontId="19" fillId="18" borderId="6" applyNumberFormat="0" applyAlignment="0" applyProtection="0"/>
    <xf numFmtId="164" fontId="47" fillId="0" borderId="0" applyFont="0" applyFill="0" applyBorder="0" applyAlignment="0" applyProtection="0"/>
    <xf numFmtId="164" fontId="73" fillId="0" borderId="0" applyFont="0" applyFill="0" applyBorder="0" applyAlignment="0" applyProtection="0"/>
    <xf numFmtId="168" fontId="47" fillId="0" borderId="0" applyFont="0" applyFill="0" applyBorder="0" applyAlignment="0" applyProtection="0"/>
    <xf numFmtId="168" fontId="73" fillId="0" borderId="0" applyFont="0" applyFill="0" applyBorder="0" applyAlignment="0" applyProtection="0"/>
    <xf numFmtId="0" fontId="19" fillId="18" borderId="6" applyNumberFormat="0" applyAlignment="0" applyProtection="0"/>
    <xf numFmtId="0" fontId="3" fillId="19" borderId="0" applyNumberFormat="0" applyBorder="0" applyAlignment="0">
      <protection hidden="1"/>
    </xf>
    <xf numFmtId="0" fontId="6" fillId="0" borderId="0" applyNumberFormat="0" applyFont="0" applyAlignment="0"/>
    <xf numFmtId="41"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3" fillId="0" borderId="0" applyFont="0" applyFill="0" applyBorder="0" applyAlignment="0" applyProtection="0"/>
    <xf numFmtId="44" fontId="4" fillId="0" borderId="0" applyFont="0" applyFill="0" applyBorder="0" applyAlignment="0" applyProtection="0"/>
    <xf numFmtId="179"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0" fontId="20" fillId="0" borderId="0" applyNumberFormat="0" applyFill="0" applyBorder="0" applyAlignment="0" applyProtection="0"/>
    <xf numFmtId="0" fontId="26" fillId="0" borderId="5" applyNumberFormat="0" applyFill="0" applyAlignment="0" applyProtection="0"/>
    <xf numFmtId="0" fontId="21" fillId="6" borderId="0" applyNumberFormat="0" applyBorder="0" applyAlignment="0" applyProtection="0"/>
    <xf numFmtId="0" fontId="21" fillId="6" borderId="0" applyNumberFormat="0" applyBorder="0" applyAlignment="0" applyProtection="0"/>
    <xf numFmtId="0" fontId="22" fillId="0" borderId="7" applyNumberFormat="0" applyFill="0" applyAlignment="0" applyProtection="0"/>
    <xf numFmtId="169" fontId="90" fillId="0" borderId="105"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169" fontId="91" fillId="0" borderId="106" applyNumberFormat="0" applyFill="0" applyAlignment="0" applyProtection="0"/>
    <xf numFmtId="0" fontId="24" fillId="0" borderId="0" applyNumberFormat="0" applyFill="0" applyBorder="0" applyAlignment="0" applyProtection="0"/>
    <xf numFmtId="169" fontId="91" fillId="0" borderId="0" applyNumberFormat="0" applyFill="0" applyBorder="0" applyAlignment="0" applyProtection="0"/>
    <xf numFmtId="169" fontId="7" fillId="0" borderId="0" applyNumberFormat="0" applyFill="0" applyBorder="0" applyAlignment="0" applyProtection="0">
      <alignment vertical="top"/>
      <protection locked="0"/>
    </xf>
    <xf numFmtId="174" fontId="48" fillId="19" borderId="4">
      <alignment horizontal="right" vertical="center"/>
    </xf>
    <xf numFmtId="174" fontId="48" fillId="19" borderId="4">
      <alignment horizontal="right" vertical="center"/>
    </xf>
    <xf numFmtId="174" fontId="76" fillId="19" borderId="4">
      <alignment horizontal="right" vertical="center"/>
    </xf>
    <xf numFmtId="174" fontId="48" fillId="19" borderId="4">
      <alignment horizontal="right" vertical="center"/>
    </xf>
    <xf numFmtId="174" fontId="76" fillId="19" borderId="4">
      <alignment horizontal="right" vertical="center"/>
    </xf>
    <xf numFmtId="174" fontId="76" fillId="19" borderId="4">
      <alignment horizontal="right" vertical="center"/>
    </xf>
    <xf numFmtId="174" fontId="35" fillId="20" borderId="4">
      <alignment horizontal="right" vertical="center"/>
    </xf>
    <xf numFmtId="174" fontId="35" fillId="20" borderId="4">
      <alignment horizontal="right" vertical="center"/>
    </xf>
    <xf numFmtId="174" fontId="35" fillId="20" borderId="4">
      <alignment horizontal="right" vertical="center"/>
    </xf>
    <xf numFmtId="0" fontId="25" fillId="5" borderId="3" applyNumberFormat="0" applyAlignment="0" applyProtection="0"/>
    <xf numFmtId="168" fontId="3" fillId="0" borderId="0" applyFon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79" fontId="7" fillId="0" borderId="0" applyNumberFormat="0" applyFill="0" applyBorder="0" applyAlignment="0" applyProtection="0">
      <alignment vertical="top"/>
      <protection locked="0"/>
    </xf>
    <xf numFmtId="179" fontId="7" fillId="0" borderId="0" applyNumberFormat="0" applyFill="0" applyBorder="0" applyAlignment="0" applyProtection="0">
      <alignment vertical="top"/>
      <protection locked="0"/>
    </xf>
    <xf numFmtId="0" fontId="14" fillId="0" borderId="4" applyNumberFormat="0" applyFill="0" applyProtection="0">
      <alignment horizontal="left" vertical="center" wrapText="1"/>
      <protection locked="0"/>
    </xf>
    <xf numFmtId="0" fontId="5" fillId="0" borderId="0" applyNumberFormat="0" applyFill="0" applyBorder="0" applyAlignment="0" applyProtection="0">
      <alignment vertical="top"/>
      <protection locked="0"/>
    </xf>
    <xf numFmtId="0" fontId="93" fillId="0" borderId="0" applyNumberFormat="0" applyFill="0" applyBorder="0" applyAlignment="0" applyProtection="0"/>
    <xf numFmtId="0" fontId="3" fillId="21" borderId="0" applyNumberFormat="0" applyFont="0" applyBorder="0" applyAlignment="0"/>
    <xf numFmtId="168" fontId="47" fillId="0" borderId="0" applyFont="0" applyFill="0" applyBorder="0" applyAlignment="0" applyProtection="0"/>
    <xf numFmtId="168" fontId="4" fillId="0" borderId="0" applyFont="0" applyFill="0" applyBorder="0" applyAlignment="0" applyProtection="0"/>
    <xf numFmtId="168" fontId="73" fillId="0" borderId="0" applyFont="0" applyFill="0" applyBorder="0" applyAlignment="0" applyProtection="0"/>
    <xf numFmtId="168" fontId="1" fillId="0" borderId="0" applyFont="0" applyFill="0" applyBorder="0" applyAlignment="0" applyProtection="0"/>
    <xf numFmtId="164" fontId="77" fillId="0" borderId="0" applyFont="0" applyFill="0" applyBorder="0" applyAlignment="0" applyProtection="0"/>
    <xf numFmtId="164" fontId="78" fillId="0" borderId="0" applyFont="0" applyFill="0" applyBorder="0" applyAlignment="0" applyProtection="0"/>
    <xf numFmtId="164" fontId="79" fillId="0" borderId="0" applyFont="0" applyFill="0" applyBorder="0" applyAlignment="0" applyProtection="0"/>
    <xf numFmtId="168" fontId="4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8" fontId="73" fillId="0" borderId="0" applyFont="0" applyFill="0" applyBorder="0" applyAlignment="0" applyProtection="0"/>
    <xf numFmtId="0" fontId="4" fillId="0" borderId="0" applyFont="0" applyFill="0" applyBorder="0" applyAlignment="0" applyProtection="0"/>
    <xf numFmtId="164" fontId="49" fillId="0" borderId="0" applyFont="0" applyFill="0" applyBorder="0" applyAlignment="0" applyProtection="0"/>
    <xf numFmtId="168" fontId="29" fillId="0" borderId="0" applyFont="0" applyFill="0" applyBorder="0" applyAlignment="0" applyProtection="0"/>
    <xf numFmtId="164" fontId="74" fillId="0" borderId="0" applyFont="0" applyFill="0" applyBorder="0" applyAlignment="0" applyProtection="0"/>
    <xf numFmtId="168" fontId="50" fillId="0" borderId="0" applyFont="0" applyFill="0" applyBorder="0" applyAlignment="0" applyProtection="0"/>
    <xf numFmtId="168" fontId="50" fillId="0" borderId="0" applyFont="0" applyFill="0" applyBorder="0" applyAlignment="0" applyProtection="0"/>
    <xf numFmtId="168" fontId="75" fillId="0" borderId="0" applyFont="0" applyFill="0" applyBorder="0" applyAlignment="0" applyProtection="0"/>
    <xf numFmtId="43" fontId="47" fillId="0" borderId="0" applyFont="0" applyFill="0" applyBorder="0" applyAlignment="0" applyProtection="0"/>
    <xf numFmtId="43" fontId="73" fillId="0" borderId="0" applyFont="0" applyFill="0" applyBorder="0" applyAlignment="0" applyProtection="0"/>
    <xf numFmtId="168" fontId="75" fillId="0" borderId="0" applyFont="0" applyFill="0" applyBorder="0" applyAlignment="0" applyProtection="0"/>
    <xf numFmtId="164" fontId="15" fillId="0" borderId="0" applyFont="0" applyFill="0" applyBorder="0" applyAlignment="0" applyProtection="0"/>
    <xf numFmtId="164" fontId="4" fillId="0" borderId="0" applyFont="0" applyFill="0" applyBorder="0" applyAlignment="0" applyProtection="0"/>
    <xf numFmtId="168" fontId="47" fillId="0" borderId="0" applyFont="0" applyFill="0" applyBorder="0" applyAlignment="0" applyProtection="0"/>
    <xf numFmtId="168" fontId="73" fillId="0" borderId="0" applyFont="0" applyFill="0" applyBorder="0" applyAlignment="0" applyProtection="0"/>
    <xf numFmtId="164" fontId="15"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7" fillId="0" borderId="0" applyFont="0" applyFill="0" applyBorder="0" applyAlignment="0" applyProtection="0"/>
    <xf numFmtId="167" fontId="47" fillId="0" borderId="0" applyFont="0" applyFill="0" applyBorder="0" applyAlignment="0" applyProtection="0"/>
    <xf numFmtId="167" fontId="73"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75" fillId="0" borderId="0" applyFont="0" applyFill="0" applyBorder="0" applyAlignment="0" applyProtection="0"/>
    <xf numFmtId="167" fontId="75" fillId="0" borderId="0" applyFont="0" applyFill="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2" fillId="0" borderId="0"/>
    <xf numFmtId="0" fontId="4" fillId="0" borderId="0"/>
    <xf numFmtId="0" fontId="88" fillId="0" borderId="0"/>
    <xf numFmtId="0" fontId="88" fillId="0" borderId="0"/>
    <xf numFmtId="0" fontId="88" fillId="0" borderId="0"/>
    <xf numFmtId="0" fontId="3" fillId="0" borderId="0"/>
    <xf numFmtId="0" fontId="38" fillId="0" borderId="0"/>
    <xf numFmtId="0" fontId="3" fillId="0" borderId="0"/>
    <xf numFmtId="0" fontId="4" fillId="0" borderId="0"/>
    <xf numFmtId="0" fontId="4" fillId="0" borderId="0"/>
    <xf numFmtId="0" fontId="3" fillId="0" borderId="0"/>
    <xf numFmtId="0" fontId="4" fillId="0" borderId="0"/>
    <xf numFmtId="0" fontId="4" fillId="0" borderId="0"/>
    <xf numFmtId="0" fontId="88" fillId="0" borderId="0"/>
    <xf numFmtId="0" fontId="3" fillId="0" borderId="0"/>
    <xf numFmtId="0" fontId="4" fillId="0" borderId="0"/>
    <xf numFmtId="169" fontId="3" fillId="0" borderId="0"/>
    <xf numFmtId="0" fontId="4" fillId="0" borderId="0"/>
    <xf numFmtId="169" fontId="3" fillId="0" borderId="0"/>
    <xf numFmtId="0" fontId="9" fillId="0" borderId="0"/>
    <xf numFmtId="0" fontId="94" fillId="0" borderId="0"/>
    <xf numFmtId="0" fontId="3" fillId="0" borderId="0"/>
    <xf numFmtId="169" fontId="3" fillId="0" borderId="0"/>
    <xf numFmtId="0" fontId="88"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94"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95" fillId="0" borderId="0"/>
    <xf numFmtId="0" fontId="3" fillId="0" borderId="0"/>
    <xf numFmtId="0" fontId="95" fillId="0" borderId="0"/>
    <xf numFmtId="0" fontId="95" fillId="0" borderId="0"/>
    <xf numFmtId="0" fontId="29" fillId="0" borderId="0"/>
    <xf numFmtId="0" fontId="15" fillId="0" borderId="0"/>
    <xf numFmtId="0" fontId="4" fillId="0" borderId="0"/>
    <xf numFmtId="0" fontId="15" fillId="0" borderId="0"/>
    <xf numFmtId="0" fontId="4" fillId="0" borderId="0"/>
    <xf numFmtId="169" fontId="88" fillId="0" borderId="0"/>
    <xf numFmtId="4" fontId="36" fillId="0" borderId="4" applyFill="0" applyBorder="0" applyProtection="0">
      <alignment horizontal="right" vertical="center"/>
    </xf>
    <xf numFmtId="0" fontId="13" fillId="0" borderId="0"/>
    <xf numFmtId="169" fontId="1" fillId="22" borderId="11" applyProtection="0">
      <alignment vertical="center"/>
    </xf>
    <xf numFmtId="0" fontId="9" fillId="7" borderId="10" applyNumberFormat="0" applyFont="0" applyAlignment="0" applyProtection="0"/>
    <xf numFmtId="0" fontId="1" fillId="7" borderId="10" applyNumberFormat="0" applyFont="0" applyAlignment="0" applyProtection="0"/>
    <xf numFmtId="0" fontId="17" fillId="4" borderId="0" applyNumberFormat="0" applyBorder="0" applyAlignment="0" applyProtection="0"/>
    <xf numFmtId="0" fontId="28" fillId="11"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78"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7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1" fillId="0" borderId="0" applyNumberFormat="0" applyBorder="0" applyAlignment="0" applyProtection="0"/>
    <xf numFmtId="0" fontId="3" fillId="0" borderId="0"/>
    <xf numFmtId="169" fontId="2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 fillId="0" borderId="0"/>
    <xf numFmtId="0" fontId="3" fillId="0" borderId="0"/>
    <xf numFmtId="169" fontId="29" fillId="0" borderId="0"/>
    <xf numFmtId="0" fontId="3" fillId="0" borderId="0"/>
    <xf numFmtId="169" fontId="29" fillId="0" borderId="0"/>
    <xf numFmtId="169" fontId="88"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88" fillId="0" borderId="0"/>
    <xf numFmtId="169" fontId="88" fillId="0" borderId="0"/>
    <xf numFmtId="169" fontId="3" fillId="0" borderId="0"/>
    <xf numFmtId="169" fontId="3" fillId="0" borderId="0"/>
    <xf numFmtId="0" fontId="3" fillId="0" borderId="0"/>
    <xf numFmtId="0" fontId="29" fillId="0" borderId="0"/>
    <xf numFmtId="0" fontId="3" fillId="0" borderId="0"/>
    <xf numFmtId="169" fontId="3" fillId="0" borderId="0"/>
    <xf numFmtId="169" fontId="3" fillId="0" borderId="0"/>
    <xf numFmtId="0" fontId="35" fillId="0" borderId="0"/>
    <xf numFmtId="0" fontId="9" fillId="0" borderId="0"/>
    <xf numFmtId="0" fontId="1" fillId="0" borderId="0"/>
    <xf numFmtId="0" fontId="9" fillId="0" borderId="0"/>
    <xf numFmtId="0" fontId="1" fillId="0" borderId="0"/>
    <xf numFmtId="0" fontId="9" fillId="0" borderId="0"/>
    <xf numFmtId="0" fontId="1" fillId="0" borderId="0"/>
    <xf numFmtId="0" fontId="3" fillId="0" borderId="0"/>
    <xf numFmtId="0" fontId="3" fillId="0" borderId="0"/>
    <xf numFmtId="0" fontId="3" fillId="0" borderId="0"/>
    <xf numFmtId="169"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9" fillId="0" borderId="0"/>
    <xf numFmtId="0" fontId="3" fillId="0" borderId="0"/>
    <xf numFmtId="0" fontId="3" fillId="0" borderId="0"/>
    <xf numFmtId="169" fontId="3" fillId="0" borderId="0"/>
    <xf numFmtId="169" fontId="3" fillId="0" borderId="0"/>
    <xf numFmtId="0" fontId="3" fillId="0" borderId="0"/>
    <xf numFmtId="169" fontId="3" fillId="0" borderId="0"/>
    <xf numFmtId="169" fontId="29" fillId="0" borderId="0"/>
    <xf numFmtId="179" fontId="13" fillId="0" borderId="0"/>
    <xf numFmtId="169" fontId="3" fillId="0" borderId="0"/>
    <xf numFmtId="0" fontId="13" fillId="0" borderId="0">
      <alignment vertical="top"/>
    </xf>
    <xf numFmtId="0" fontId="13" fillId="0" borderId="0">
      <alignment vertical="top"/>
    </xf>
    <xf numFmtId="0" fontId="13" fillId="0" borderId="0">
      <alignment vertical="top"/>
    </xf>
    <xf numFmtId="0" fontId="96" fillId="32" borderId="13">
      <alignment horizontal="center" vertical="center"/>
    </xf>
    <xf numFmtId="169" fontId="37" fillId="1" borderId="14" applyNumberFormat="0" applyProtection="0">
      <alignment horizontal="left" vertical="top"/>
    </xf>
    <xf numFmtId="0" fontId="12" fillId="0" borderId="0" applyNumberFormat="0" applyFill="0" applyBorder="0" applyAlignment="0" applyProtection="0"/>
    <xf numFmtId="0" fontId="12" fillId="0" borderId="0" applyNumberFormat="0" applyFill="0" applyBorder="0" applyAlignment="0" applyProtection="0"/>
    <xf numFmtId="169" fontId="97" fillId="0" borderId="0" applyNumberFormat="0" applyFill="0" applyBorder="0" applyAlignment="0" applyProtection="0"/>
    <xf numFmtId="0" fontId="12" fillId="0" borderId="0" applyNumberFormat="0" applyFill="0" applyBorder="0" applyAlignment="0" applyProtection="0"/>
    <xf numFmtId="0" fontId="8" fillId="0" borderId="15" applyNumberFormat="0" applyFill="0" applyAlignment="0" applyProtection="0"/>
    <xf numFmtId="0" fontId="28" fillId="11" borderId="12" applyNumberFormat="0" applyAlignment="0" applyProtection="0"/>
    <xf numFmtId="177" fontId="3" fillId="0" borderId="0" applyFont="0" applyFill="0" applyBorder="0" applyAlignment="0" applyProtection="0"/>
    <xf numFmtId="178" fontId="3" fillId="0" borderId="0" applyFont="0" applyFill="0" applyBorder="0" applyAlignment="0" applyProtection="0"/>
    <xf numFmtId="0" fontId="20" fillId="0" borderId="0" applyNumberForma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0" fillId="0" borderId="0" applyNumberForma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16" fillId="0" borderId="16">
      <alignment horizontal="left"/>
    </xf>
  </cellStyleXfs>
  <cellXfs count="77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2" fillId="0" borderId="0" xfId="0" applyFont="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0" xfId="0" applyProtection="1"/>
    <xf numFmtId="0" fontId="3" fillId="0" borderId="4" xfId="0" applyFont="1" applyBorder="1" applyAlignment="1" applyProtection="1">
      <alignment horizontal="justify" vertical="center"/>
    </xf>
    <xf numFmtId="172" fontId="3" fillId="0" borderId="4" xfId="0" applyNumberFormat="1" applyFont="1" applyBorder="1" applyAlignment="1" applyProtection="1">
      <alignment horizontal="center" vertical="center"/>
    </xf>
    <xf numFmtId="0" fontId="89" fillId="0" borderId="0" xfId="0" applyFont="1" applyBorder="1" applyProtection="1"/>
    <xf numFmtId="0" fontId="99" fillId="0" borderId="0" xfId="0" applyFont="1" applyBorder="1" applyAlignment="1" applyProtection="1">
      <alignment horizontal="right"/>
    </xf>
    <xf numFmtId="0" fontId="1" fillId="0" borderId="17" xfId="0" applyFont="1" applyBorder="1" applyProtection="1"/>
    <xf numFmtId="0" fontId="1" fillId="0" borderId="4" xfId="0" applyFont="1" applyBorder="1" applyProtection="1"/>
    <xf numFmtId="0" fontId="0" fillId="0" borderId="4" xfId="0" applyBorder="1" applyProtection="1"/>
    <xf numFmtId="2" fontId="0" fillId="0" borderId="4" xfId="0" applyNumberFormat="1" applyBorder="1" applyProtection="1"/>
    <xf numFmtId="172" fontId="48" fillId="0" borderId="4" xfId="0" applyNumberFormat="1" applyFont="1" applyBorder="1" applyAlignment="1" applyProtection="1">
      <alignment horizontal="center"/>
    </xf>
    <xf numFmtId="172" fontId="0" fillId="0" borderId="0" xfId="0" applyNumberFormat="1" applyProtection="1"/>
    <xf numFmtId="172" fontId="0" fillId="0" borderId="4" xfId="0" applyNumberFormat="1" applyBorder="1" applyAlignment="1" applyProtection="1">
      <alignment horizontal="center"/>
    </xf>
    <xf numFmtId="180" fontId="0" fillId="0" borderId="4" xfId="0" applyNumberFormat="1" applyBorder="1" applyAlignment="1" applyProtection="1">
      <alignment wrapText="1"/>
    </xf>
    <xf numFmtId="0" fontId="3" fillId="0" borderId="0" xfId="0" applyFont="1" applyAlignment="1" applyProtection="1">
      <alignment horizontal="justify" vertical="center"/>
    </xf>
    <xf numFmtId="0" fontId="3" fillId="0" borderId="0" xfId="0" applyFont="1" applyBorder="1" applyAlignment="1" applyProtection="1">
      <alignment horizontal="justify" vertical="center"/>
    </xf>
    <xf numFmtId="0" fontId="0" fillId="0" borderId="0" xfId="0" applyFont="1" applyProtection="1"/>
    <xf numFmtId="0" fontId="0" fillId="0" borderId="4" xfId="0" applyFont="1" applyBorder="1" applyProtection="1"/>
    <xf numFmtId="0" fontId="1" fillId="0" borderId="4" xfId="158" applyFont="1" applyBorder="1" applyAlignment="1" applyProtection="1">
      <alignment horizontal="center"/>
    </xf>
    <xf numFmtId="181" fontId="35" fillId="0" borderId="4" xfId="158" applyNumberFormat="1" applyFont="1" applyBorder="1" applyAlignment="1" applyProtection="1">
      <alignment vertical="center"/>
    </xf>
    <xf numFmtId="0" fontId="35" fillId="0" borderId="4" xfId="158" applyFont="1" applyBorder="1" applyAlignment="1" applyProtection="1">
      <alignment horizontal="center"/>
    </xf>
    <xf numFmtId="0" fontId="0" fillId="24" borderId="0" xfId="0" applyFill="1" applyProtection="1"/>
    <xf numFmtId="0" fontId="0" fillId="0" borderId="0" xfId="0" applyBorder="1" applyProtection="1"/>
    <xf numFmtId="0" fontId="58" fillId="0" borderId="2" xfId="0" applyFont="1" applyBorder="1" applyProtection="1"/>
    <xf numFmtId="0" fontId="57" fillId="0" borderId="2" xfId="0" applyFont="1" applyBorder="1" applyProtection="1"/>
    <xf numFmtId="0" fontId="55" fillId="0" borderId="18" xfId="0" applyFont="1" applyBorder="1" applyAlignment="1" applyProtection="1">
      <alignment horizontal="justify" vertical="center" wrapText="1"/>
    </xf>
    <xf numFmtId="0" fontId="55" fillId="0" borderId="19" xfId="0" applyFont="1" applyBorder="1" applyAlignment="1" applyProtection="1">
      <alignment horizontal="left" vertical="center" wrapText="1"/>
    </xf>
    <xf numFmtId="0" fontId="55" fillId="0" borderId="20" xfId="156" applyFont="1" applyBorder="1" applyAlignment="1" applyProtection="1">
      <alignment vertical="justify"/>
    </xf>
    <xf numFmtId="0" fontId="55" fillId="0" borderId="21" xfId="156" applyFont="1" applyBorder="1" applyAlignment="1" applyProtection="1">
      <alignment vertical="justify"/>
    </xf>
    <xf numFmtId="0" fontId="55" fillId="0" borderId="22" xfId="0" applyFont="1" applyBorder="1" applyAlignment="1" applyProtection="1">
      <alignment horizontal="justify" vertical="center" wrapText="1"/>
    </xf>
    <xf numFmtId="0" fontId="55" fillId="0" borderId="23" xfId="0" applyFont="1" applyBorder="1" applyAlignment="1" applyProtection="1">
      <alignment horizontal="justify" vertical="center" wrapText="1"/>
    </xf>
    <xf numFmtId="0" fontId="28" fillId="0" borderId="24" xfId="0" applyFont="1" applyBorder="1" applyAlignment="1" applyProtection="1">
      <alignment horizontal="justify" vertical="center" wrapText="1"/>
    </xf>
    <xf numFmtId="0" fontId="0" fillId="0" borderId="2" xfId="0" applyBorder="1" applyProtection="1"/>
    <xf numFmtId="175" fontId="55" fillId="0" borderId="0" xfId="0" applyNumberFormat="1" applyFont="1" applyBorder="1" applyProtection="1"/>
    <xf numFmtId="0" fontId="0" fillId="33" borderId="0" xfId="0" applyFill="1" applyProtection="1"/>
    <xf numFmtId="0" fontId="92" fillId="0" borderId="0" xfId="100" applyProtection="1"/>
    <xf numFmtId="9" fontId="0" fillId="0" borderId="0" xfId="0" applyNumberFormat="1" applyProtection="1"/>
    <xf numFmtId="0" fontId="1" fillId="0" borderId="0" xfId="228" applyFont="1" applyAlignment="1" applyProtection="1">
      <alignment wrapText="1"/>
    </xf>
    <xf numFmtId="0" fontId="100" fillId="32" borderId="13" xfId="0" applyFont="1" applyFill="1" applyBorder="1" applyAlignment="1" applyProtection="1">
      <alignment horizontal="right" vertical="center"/>
      <protection locked="0"/>
    </xf>
    <xf numFmtId="0" fontId="101" fillId="32" borderId="13" xfId="100" applyFont="1" applyFill="1" applyBorder="1" applyAlignment="1" applyProtection="1">
      <alignment horizontal="center" vertical="center"/>
      <protection locked="0"/>
    </xf>
    <xf numFmtId="0" fontId="102" fillId="32" borderId="13" xfId="100" applyFont="1" applyFill="1" applyBorder="1" applyAlignment="1" applyProtection="1">
      <alignment horizontal="center" vertical="center"/>
      <protection locked="0"/>
    </xf>
    <xf numFmtId="0" fontId="101" fillId="32" borderId="13" xfId="100" applyFont="1" applyFill="1" applyBorder="1" applyAlignment="1" applyProtection="1">
      <alignment horizontal="left" vertical="center"/>
      <protection locked="0"/>
    </xf>
    <xf numFmtId="0" fontId="103" fillId="32" borderId="13" xfId="0" applyFont="1" applyFill="1" applyBorder="1" applyAlignment="1" applyProtection="1">
      <alignment vertical="center"/>
      <protection locked="0"/>
    </xf>
    <xf numFmtId="0" fontId="103" fillId="32" borderId="0" xfId="0" applyFont="1" applyFill="1" applyAlignment="1" applyProtection="1">
      <alignment vertical="center"/>
      <protection locked="0"/>
    </xf>
    <xf numFmtId="0" fontId="103" fillId="34" borderId="0" xfId="0" applyFont="1" applyFill="1" applyAlignment="1" applyProtection="1">
      <alignment vertical="center"/>
      <protection locked="0"/>
    </xf>
    <xf numFmtId="0" fontId="103" fillId="24" borderId="0" xfId="0" applyFont="1" applyFill="1" applyAlignment="1" applyProtection="1">
      <alignment vertical="center"/>
    </xf>
    <xf numFmtId="0" fontId="103" fillId="24" borderId="0" xfId="0" applyFont="1" applyFill="1" applyAlignment="1">
      <alignment vertical="center"/>
    </xf>
    <xf numFmtId="0" fontId="103" fillId="0" borderId="0" xfId="0" applyFont="1"/>
    <xf numFmtId="0" fontId="104" fillId="0" borderId="0" xfId="0" applyFont="1"/>
    <xf numFmtId="0" fontId="100" fillId="0" borderId="0" xfId="0" applyFont="1"/>
    <xf numFmtId="0" fontId="105" fillId="0" borderId="4" xfId="0" applyFont="1" applyBorder="1" applyAlignment="1" applyProtection="1">
      <alignment horizontal="center" vertical="center" wrapText="1"/>
    </xf>
    <xf numFmtId="0" fontId="103" fillId="0" borderId="0" xfId="0" applyFont="1" applyProtection="1"/>
    <xf numFmtId="0" fontId="106" fillId="0" borderId="17" xfId="0" applyFont="1" applyBorder="1" applyAlignment="1" applyProtection="1">
      <alignment horizontal="center"/>
    </xf>
    <xf numFmtId="0" fontId="105" fillId="0" borderId="4" xfId="0" applyFont="1" applyBorder="1" applyAlignment="1" applyProtection="1">
      <alignment horizontal="left" vertical="center" indent="3"/>
    </xf>
    <xf numFmtId="173" fontId="107" fillId="0" borderId="4" xfId="109" applyNumberFormat="1" applyFont="1" applyBorder="1" applyAlignment="1" applyProtection="1">
      <alignment horizontal="center" vertical="center"/>
    </xf>
    <xf numFmtId="0" fontId="106" fillId="0" borderId="4" xfId="0" applyFont="1" applyBorder="1" applyAlignment="1" applyProtection="1">
      <alignment horizontal="left" indent="2"/>
    </xf>
    <xf numFmtId="168" fontId="103" fillId="0" borderId="4" xfId="109" applyFont="1" applyBorder="1" applyProtection="1"/>
    <xf numFmtId="0" fontId="103" fillId="0" borderId="4" xfId="0" applyFont="1" applyBorder="1" applyProtection="1"/>
    <xf numFmtId="0" fontId="103" fillId="0" borderId="0" xfId="0" applyFont="1" applyBorder="1" applyProtection="1"/>
    <xf numFmtId="0" fontId="106" fillId="0" borderId="0" xfId="0" applyFont="1" applyBorder="1" applyProtection="1"/>
    <xf numFmtId="0" fontId="108" fillId="0" borderId="0" xfId="0" applyFont="1" applyBorder="1" applyAlignment="1" applyProtection="1">
      <alignment horizontal="right"/>
    </xf>
    <xf numFmtId="0" fontId="105" fillId="0" borderId="4" xfId="0" applyFont="1" applyBorder="1" applyAlignment="1" applyProtection="1">
      <alignment horizontal="left" vertical="center" indent="2"/>
    </xf>
    <xf numFmtId="0" fontId="106" fillId="0" borderId="4" xfId="0" applyFont="1" applyBorder="1" applyAlignment="1" applyProtection="1">
      <alignment horizontal="left" indent="3"/>
    </xf>
    <xf numFmtId="171" fontId="103" fillId="0" borderId="4" xfId="109" applyNumberFormat="1" applyFont="1" applyBorder="1" applyProtection="1"/>
    <xf numFmtId="172" fontId="103" fillId="0" borderId="0" xfId="0" applyNumberFormat="1" applyFont="1" applyProtection="1"/>
    <xf numFmtId="0" fontId="107" fillId="0" borderId="0" xfId="0" applyFont="1" applyAlignment="1" applyProtection="1">
      <alignment horizontal="justify" vertical="center"/>
    </xf>
    <xf numFmtId="173" fontId="103" fillId="0" borderId="4" xfId="109" applyNumberFormat="1" applyFont="1" applyBorder="1" applyProtection="1"/>
    <xf numFmtId="0" fontId="107" fillId="0" borderId="0" xfId="0" applyFont="1" applyBorder="1" applyAlignment="1" applyProtection="1">
      <alignment horizontal="justify" vertical="center"/>
    </xf>
    <xf numFmtId="0" fontId="106" fillId="0" borderId="4" xfId="0" applyFont="1" applyBorder="1" applyProtection="1"/>
    <xf numFmtId="175" fontId="105" fillId="0" borderId="4" xfId="109" applyNumberFormat="1" applyFont="1" applyBorder="1" applyAlignment="1" applyProtection="1">
      <alignment horizontal="justify" vertical="center"/>
    </xf>
    <xf numFmtId="175" fontId="103" fillId="0" borderId="4" xfId="109" applyNumberFormat="1" applyFont="1" applyBorder="1" applyProtection="1"/>
    <xf numFmtId="0" fontId="106" fillId="0" borderId="4" xfId="158" applyFont="1" applyBorder="1" applyAlignment="1" applyProtection="1">
      <alignment horizontal="left" indent="3"/>
    </xf>
    <xf numFmtId="173" fontId="109" fillId="0" borderId="4" xfId="109" applyNumberFormat="1" applyFont="1" applyBorder="1" applyAlignment="1" applyProtection="1">
      <alignment vertical="center"/>
    </xf>
    <xf numFmtId="0" fontId="100" fillId="0" borderId="4" xfId="0" applyFont="1" applyBorder="1" applyAlignment="1" applyProtection="1">
      <alignment horizontal="left" indent="3"/>
    </xf>
    <xf numFmtId="0" fontId="110" fillId="0" borderId="0" xfId="0" applyFont="1" applyAlignment="1" applyProtection="1">
      <alignment horizontal="justify" vertical="center"/>
    </xf>
    <xf numFmtId="0" fontId="103" fillId="0" borderId="4" xfId="0" applyFont="1" applyFill="1" applyBorder="1" applyProtection="1"/>
    <xf numFmtId="0" fontId="107" fillId="0" borderId="0" xfId="0" applyFont="1" applyBorder="1" applyAlignment="1" applyProtection="1">
      <alignment vertical="center" wrapText="1"/>
    </xf>
    <xf numFmtId="171" fontId="34" fillId="35" borderId="25" xfId="112" applyNumberFormat="1" applyFont="1" applyFill="1" applyBorder="1" applyProtection="1">
      <protection locked="0"/>
    </xf>
    <xf numFmtId="171" fontId="34" fillId="35" borderId="4" xfId="112" applyNumberFormat="1" applyFont="1" applyFill="1" applyBorder="1" applyProtection="1">
      <protection locked="0"/>
    </xf>
    <xf numFmtId="171" fontId="34" fillId="35" borderId="26" xfId="112" applyNumberFormat="1" applyFont="1" applyFill="1" applyBorder="1" applyProtection="1">
      <protection locked="0"/>
    </xf>
    <xf numFmtId="0" fontId="104" fillId="0" borderId="0" xfId="0" applyFont="1" applyProtection="1"/>
    <xf numFmtId="0" fontId="111" fillId="0" borderId="0" xfId="0" applyFont="1" applyProtection="1"/>
    <xf numFmtId="0" fontId="100" fillId="0" borderId="0" xfId="0" applyFont="1" applyProtection="1"/>
    <xf numFmtId="0" fontId="112" fillId="0" borderId="0" xfId="0" applyFont="1" applyBorder="1" applyProtection="1"/>
    <xf numFmtId="9" fontId="103" fillId="0" borderId="4" xfId="238" applyFont="1" applyBorder="1" applyProtection="1"/>
    <xf numFmtId="0" fontId="100" fillId="0" borderId="4" xfId="0" applyFont="1" applyBorder="1" applyProtection="1"/>
    <xf numFmtId="0" fontId="89" fillId="32" borderId="0" xfId="0" applyFont="1" applyFill="1" applyProtection="1"/>
    <xf numFmtId="0" fontId="0" fillId="0" borderId="4" xfId="0" applyBorder="1"/>
    <xf numFmtId="0" fontId="100" fillId="36" borderId="0" xfId="0" applyFont="1" applyFill="1"/>
    <xf numFmtId="0" fontId="103" fillId="36" borderId="0" xfId="0" applyFont="1" applyFill="1"/>
    <xf numFmtId="9" fontId="103" fillId="36" borderId="0" xfId="0" applyNumberFormat="1" applyFont="1" applyFill="1"/>
    <xf numFmtId="9" fontId="0" fillId="35" borderId="0" xfId="0" applyNumberFormat="1" applyFill="1"/>
    <xf numFmtId="0" fontId="3" fillId="0" borderId="0" xfId="0" applyFont="1" applyAlignment="1">
      <alignment horizontal="justify" vertical="center"/>
    </xf>
    <xf numFmtId="0" fontId="1" fillId="0" borderId="4" xfId="0" applyFont="1" applyBorder="1"/>
    <xf numFmtId="0" fontId="3" fillId="0" borderId="4" xfId="0" applyFont="1" applyBorder="1" applyAlignment="1">
      <alignment horizontal="justify" vertical="center"/>
    </xf>
    <xf numFmtId="0" fontId="98" fillId="0" borderId="0" xfId="0" applyFont="1" applyBorder="1" applyProtection="1"/>
    <xf numFmtId="172" fontId="3" fillId="37" borderId="4" xfId="0" applyNumberFormat="1" applyFont="1" applyFill="1" applyBorder="1" applyAlignment="1" applyProtection="1">
      <alignment horizontal="center" vertical="center"/>
    </xf>
    <xf numFmtId="0" fontId="0" fillId="38" borderId="0" xfId="0" applyFill="1" applyBorder="1" applyProtection="1"/>
    <xf numFmtId="0" fontId="0" fillId="38" borderId="0" xfId="0" applyFill="1" applyProtection="1"/>
    <xf numFmtId="0" fontId="82" fillId="0" borderId="0" xfId="0" applyFont="1" applyProtection="1"/>
    <xf numFmtId="0" fontId="113" fillId="0" borderId="0" xfId="0" applyFont="1" applyBorder="1"/>
    <xf numFmtId="0" fontId="114" fillId="0" borderId="27" xfId="0" applyFont="1" applyBorder="1"/>
    <xf numFmtId="0" fontId="113" fillId="0" borderId="28" xfId="0" applyFont="1" applyBorder="1"/>
    <xf numFmtId="0" fontId="113" fillId="0" borderId="29" xfId="0" applyFont="1" applyBorder="1"/>
    <xf numFmtId="0" fontId="113" fillId="0" borderId="30" xfId="0" applyFont="1" applyBorder="1"/>
    <xf numFmtId="0" fontId="113" fillId="0" borderId="13" xfId="0" applyFont="1" applyBorder="1"/>
    <xf numFmtId="0" fontId="113" fillId="0" borderId="31" xfId="0" applyFont="1" applyBorder="1"/>
    <xf numFmtId="0" fontId="113" fillId="0" borderId="0" xfId="0" applyFont="1"/>
    <xf numFmtId="0" fontId="85" fillId="0" borderId="0" xfId="0" applyFont="1" applyProtection="1"/>
    <xf numFmtId="0" fontId="85" fillId="0" borderId="32" xfId="0" applyFont="1" applyFill="1" applyBorder="1" applyAlignment="1" applyProtection="1">
      <alignment vertical="justify"/>
    </xf>
    <xf numFmtId="0" fontId="85" fillId="0" borderId="0" xfId="0" applyFont="1" applyFill="1" applyBorder="1" applyAlignment="1" applyProtection="1">
      <alignment vertical="justify"/>
    </xf>
    <xf numFmtId="0" fontId="85" fillId="0" borderId="0" xfId="0" applyFont="1" applyFill="1" applyProtection="1"/>
    <xf numFmtId="0" fontId="85" fillId="24" borderId="0" xfId="0" applyFont="1" applyFill="1" applyProtection="1"/>
    <xf numFmtId="0" fontId="85" fillId="24" borderId="0" xfId="0" applyFont="1" applyFill="1"/>
    <xf numFmtId="0" fontId="84" fillId="0" borderId="12" xfId="0" applyFont="1" applyBorder="1" applyProtection="1"/>
    <xf numFmtId="0" fontId="84" fillId="0" borderId="12" xfId="0" applyFont="1" applyBorder="1" applyAlignment="1" applyProtection="1">
      <alignment horizontal="center"/>
    </xf>
    <xf numFmtId="0" fontId="84" fillId="0" borderId="12" xfId="0" applyFont="1" applyBorder="1" applyAlignment="1" applyProtection="1">
      <alignment horizontal="center" vertical="justify"/>
    </xf>
    <xf numFmtId="0" fontId="85" fillId="0" borderId="12" xfId="0" applyFont="1" applyBorder="1" applyProtection="1"/>
    <xf numFmtId="0" fontId="85" fillId="39" borderId="12" xfId="0" applyFont="1" applyFill="1" applyBorder="1" applyProtection="1">
      <protection locked="0"/>
    </xf>
    <xf numFmtId="171" fontId="85" fillId="39" borderId="12" xfId="109" applyNumberFormat="1" applyFont="1" applyFill="1" applyBorder="1" applyProtection="1">
      <protection locked="0"/>
    </xf>
    <xf numFmtId="0" fontId="84" fillId="0" borderId="0" xfId="0" applyFont="1" applyBorder="1" applyProtection="1"/>
    <xf numFmtId="0" fontId="85" fillId="0" borderId="0" xfId="0" applyFont="1" applyBorder="1" applyProtection="1"/>
    <xf numFmtId="171" fontId="85" fillId="39" borderId="33" xfId="109" applyNumberFormat="1" applyFont="1" applyFill="1" applyBorder="1" applyProtection="1">
      <protection locked="0"/>
    </xf>
    <xf numFmtId="0" fontId="84" fillId="0" borderId="107" xfId="0" applyFont="1" applyBorder="1" applyAlignment="1" applyProtection="1">
      <alignment horizontal="center" vertical="justify"/>
    </xf>
    <xf numFmtId="0" fontId="84" fillId="0" borderId="108" xfId="0" applyFont="1" applyBorder="1" applyAlignment="1" applyProtection="1">
      <alignment horizontal="center"/>
    </xf>
    <xf numFmtId="0" fontId="84" fillId="0" borderId="109" xfId="0" applyFont="1" applyBorder="1" applyAlignment="1" applyProtection="1">
      <alignment horizontal="center" vertical="justify"/>
    </xf>
    <xf numFmtId="0" fontId="85" fillId="0" borderId="108" xfId="0" applyFont="1" applyBorder="1" applyProtection="1"/>
    <xf numFmtId="0" fontId="84" fillId="0" borderId="109" xfId="0" applyFont="1" applyBorder="1" applyAlignment="1" applyProtection="1">
      <alignment horizontal="center"/>
    </xf>
    <xf numFmtId="0" fontId="115" fillId="0" borderId="0" xfId="0" applyFont="1" applyBorder="1"/>
    <xf numFmtId="0" fontId="40" fillId="0" borderId="0" xfId="155" applyFont="1" applyFill="1" applyAlignment="1" applyProtection="1">
      <alignment vertical="center" wrapText="1"/>
    </xf>
    <xf numFmtId="0" fontId="31" fillId="0" borderId="0" xfId="155" applyFont="1" applyFill="1" applyProtection="1"/>
    <xf numFmtId="0" fontId="41" fillId="0" borderId="0" xfId="155" applyFont="1" applyFill="1" applyProtection="1"/>
    <xf numFmtId="0" fontId="31" fillId="0" borderId="0" xfId="155" applyFont="1" applyFill="1" applyAlignment="1" applyProtection="1">
      <alignment vertical="center"/>
    </xf>
    <xf numFmtId="0" fontId="31" fillId="0" borderId="0" xfId="155" applyFont="1" applyFill="1" applyAlignment="1" applyProtection="1">
      <alignment horizontal="center" vertical="center"/>
    </xf>
    <xf numFmtId="0" fontId="42" fillId="0" borderId="0" xfId="155" applyFont="1" applyFill="1" applyAlignment="1" applyProtection="1">
      <alignment vertical="center"/>
    </xf>
    <xf numFmtId="0" fontId="31" fillId="0" borderId="0" xfId="155" applyFont="1" applyFill="1" applyAlignment="1" applyProtection="1">
      <alignment vertical="center" wrapText="1"/>
    </xf>
    <xf numFmtId="0" fontId="31" fillId="0" borderId="0" xfId="155" applyFont="1" applyFill="1" applyAlignment="1" applyProtection="1">
      <alignment horizontal="left" vertical="center" wrapText="1"/>
    </xf>
    <xf numFmtId="0" fontId="43" fillId="0" borderId="0" xfId="155" applyFont="1" applyFill="1" applyAlignment="1" applyProtection="1">
      <alignment vertical="center"/>
    </xf>
    <xf numFmtId="0" fontId="116" fillId="0" borderId="0" xfId="155" applyFont="1" applyFill="1" applyAlignment="1" applyProtection="1">
      <alignment vertical="center"/>
    </xf>
    <xf numFmtId="0" fontId="117" fillId="0" borderId="0" xfId="155" applyFont="1" applyFill="1" applyAlignment="1" applyProtection="1">
      <alignment vertical="center"/>
    </xf>
    <xf numFmtId="0" fontId="118" fillId="0" borderId="0" xfId="155" applyFont="1" applyFill="1" applyAlignment="1" applyProtection="1">
      <alignment vertical="center"/>
    </xf>
    <xf numFmtId="0" fontId="119" fillId="0" borderId="0" xfId="155" applyFont="1" applyFill="1" applyAlignment="1" applyProtection="1">
      <alignment vertical="center"/>
    </xf>
    <xf numFmtId="0" fontId="52" fillId="0" borderId="0" xfId="155" applyFont="1" applyFill="1" applyAlignment="1" applyProtection="1">
      <alignment vertical="top"/>
    </xf>
    <xf numFmtId="0" fontId="52" fillId="0" borderId="0" xfId="155" applyFont="1" applyFill="1" applyProtection="1"/>
    <xf numFmtId="0" fontId="59" fillId="0" borderId="0" xfId="155" applyFont="1" applyFill="1" applyProtection="1"/>
    <xf numFmtId="0" fontId="44" fillId="0" borderId="35" xfId="155" applyFont="1" applyFill="1" applyBorder="1" applyAlignment="1" applyProtection="1">
      <alignment horizontal="left" vertical="center"/>
    </xf>
    <xf numFmtId="171" fontId="56" fillId="0" borderId="12" xfId="109" applyNumberFormat="1" applyFont="1" applyFill="1" applyBorder="1" applyAlignment="1" applyProtection="1">
      <alignment horizontal="center" vertical="center"/>
    </xf>
    <xf numFmtId="0" fontId="61" fillId="0" borderId="0" xfId="155" applyFont="1" applyFill="1" applyAlignment="1" applyProtection="1">
      <alignment horizontal="left" vertical="center" wrapText="1"/>
    </xf>
    <xf numFmtId="0" fontId="45" fillId="0" borderId="0" xfId="155" applyFont="1" applyFill="1" applyAlignment="1" applyProtection="1">
      <alignment horizontal="left" vertical="center"/>
    </xf>
    <xf numFmtId="0" fontId="62" fillId="0" borderId="0" xfId="155" applyFont="1" applyFill="1" applyAlignment="1" applyProtection="1">
      <alignment horizontal="left" vertical="center"/>
    </xf>
    <xf numFmtId="0" fontId="62" fillId="0" borderId="0" xfId="155" applyFont="1" applyFill="1" applyAlignment="1" applyProtection="1">
      <alignment vertical="center"/>
    </xf>
    <xf numFmtId="0" fontId="42" fillId="0" borderId="0" xfId="155" applyFont="1" applyFill="1" applyProtection="1"/>
    <xf numFmtId="0" fontId="31" fillId="0" borderId="0" xfId="155" applyFont="1" applyFill="1" applyAlignment="1" applyProtection="1">
      <alignment horizontal="justify"/>
    </xf>
    <xf numFmtId="0" fontId="3" fillId="0" borderId="0" xfId="155" applyFill="1" applyProtection="1"/>
    <xf numFmtId="0" fontId="42" fillId="0" borderId="0" xfId="155" applyFont="1" applyFill="1" applyAlignment="1" applyProtection="1">
      <alignment horizontal="justify"/>
    </xf>
    <xf numFmtId="0" fontId="2" fillId="0" borderId="36" xfId="155" applyFont="1" applyFill="1" applyBorder="1" applyAlignment="1" applyProtection="1">
      <alignment horizontal="center" vertical="center" wrapText="1"/>
    </xf>
    <xf numFmtId="0" fontId="2" fillId="0" borderId="0" xfId="155" applyFont="1" applyFill="1" applyAlignment="1" applyProtection="1">
      <alignment horizontal="center" vertical="center"/>
    </xf>
    <xf numFmtId="0" fontId="2" fillId="0" borderId="0" xfId="155" applyFont="1" applyFill="1" applyAlignment="1" applyProtection="1">
      <alignment horizontal="center" vertical="center" wrapText="1"/>
    </xf>
    <xf numFmtId="0" fontId="3" fillId="0" borderId="33" xfId="155" applyFill="1" applyBorder="1" applyAlignment="1" applyProtection="1">
      <alignment horizontal="center" vertical="center"/>
    </xf>
    <xf numFmtId="0" fontId="3" fillId="0" borderId="0" xfId="155" applyFill="1" applyAlignment="1" applyProtection="1">
      <alignment horizontal="center"/>
    </xf>
    <xf numFmtId="0" fontId="2" fillId="0" borderId="0" xfId="155" applyFont="1" applyFill="1" applyAlignment="1" applyProtection="1">
      <alignment horizontal="center" wrapText="1"/>
    </xf>
    <xf numFmtId="0" fontId="60" fillId="0" borderId="0" xfId="155" applyFont="1" applyFill="1" applyAlignment="1" applyProtection="1">
      <alignment horizontal="center"/>
    </xf>
    <xf numFmtId="0" fontId="56" fillId="0" borderId="37" xfId="155" applyFont="1" applyFill="1" applyBorder="1" applyAlignment="1" applyProtection="1">
      <alignment horizontal="center" vertical="center"/>
    </xf>
    <xf numFmtId="0" fontId="2" fillId="0" borderId="12" xfId="155" applyFont="1" applyFill="1" applyBorder="1" applyAlignment="1" applyProtection="1">
      <alignment horizontal="center" vertical="center"/>
    </xf>
    <xf numFmtId="0" fontId="2" fillId="0" borderId="0" xfId="155" applyFont="1" applyFill="1" applyAlignment="1" applyProtection="1">
      <alignment horizontal="center"/>
    </xf>
    <xf numFmtId="0" fontId="63" fillId="0" borderId="0" xfId="155" applyFont="1" applyFill="1" applyAlignment="1" applyProtection="1">
      <alignment horizontal="left" vertical="center" wrapText="1"/>
    </xf>
    <xf numFmtId="0" fontId="42" fillId="0" borderId="0" xfId="155" applyFont="1" applyFill="1" applyAlignment="1" applyProtection="1">
      <alignment horizontal="left" vertical="center"/>
    </xf>
    <xf numFmtId="0" fontId="42" fillId="0" borderId="0" xfId="155" applyFont="1" applyFill="1" applyAlignment="1" applyProtection="1">
      <alignment horizontal="left"/>
    </xf>
    <xf numFmtId="0" fontId="63" fillId="0" borderId="0" xfId="155" applyFont="1" applyFill="1" applyAlignment="1" applyProtection="1">
      <alignment horizontal="left" vertical="center"/>
    </xf>
    <xf numFmtId="0" fontId="64" fillId="0" borderId="0" xfId="100" applyFont="1" applyFill="1" applyAlignment="1" applyProtection="1">
      <alignment vertical="center"/>
    </xf>
    <xf numFmtId="0" fontId="65" fillId="0" borderId="0" xfId="100" applyFont="1" applyFill="1" applyAlignment="1" applyProtection="1">
      <alignment vertical="center"/>
    </xf>
    <xf numFmtId="0" fontId="66" fillId="0" borderId="0" xfId="0" applyFont="1" applyFill="1" applyProtection="1"/>
    <xf numFmtId="0" fontId="67" fillId="0" borderId="0" xfId="155" applyFont="1" applyFill="1" applyProtection="1"/>
    <xf numFmtId="0" fontId="68" fillId="0" borderId="0" xfId="155" applyFont="1" applyFill="1" applyAlignment="1" applyProtection="1">
      <alignment horizontal="left"/>
    </xf>
    <xf numFmtId="0" fontId="3" fillId="0" borderId="0" xfId="155" applyFill="1" applyAlignment="1" applyProtection="1">
      <alignment vertical="center"/>
    </xf>
    <xf numFmtId="0" fontId="48" fillId="0" borderId="0" xfId="155" applyFont="1" applyFill="1" applyAlignment="1" applyProtection="1">
      <alignment vertical="center"/>
    </xf>
    <xf numFmtId="0" fontId="52" fillId="0" borderId="0" xfId="155" applyFont="1" applyFill="1" applyAlignment="1" applyProtection="1">
      <alignment vertical="center"/>
    </xf>
    <xf numFmtId="1" fontId="3" fillId="0" borderId="12" xfId="155" applyNumberFormat="1" applyFill="1" applyBorder="1" applyAlignment="1" applyProtection="1">
      <alignment horizontal="center" vertical="center"/>
    </xf>
    <xf numFmtId="1" fontId="2" fillId="0" borderId="12" xfId="155" applyNumberFormat="1" applyFont="1" applyFill="1" applyBorder="1" applyAlignment="1" applyProtection="1">
      <alignment horizontal="center" vertical="center"/>
    </xf>
    <xf numFmtId="0" fontId="44" fillId="0" borderId="12" xfId="155" applyFont="1" applyFill="1" applyBorder="1" applyAlignment="1" applyProtection="1">
      <alignment horizontal="left" vertical="center"/>
    </xf>
    <xf numFmtId="0" fontId="44" fillId="0" borderId="12" xfId="155" applyFont="1" applyFill="1" applyBorder="1" applyAlignment="1" applyProtection="1">
      <alignment horizontal="left" vertical="center" wrapText="1"/>
    </xf>
    <xf numFmtId="0" fontId="40" fillId="0" borderId="0" xfId="155" applyFont="1" applyFill="1" applyBorder="1" applyAlignment="1" applyProtection="1">
      <alignment vertical="center" wrapText="1"/>
    </xf>
    <xf numFmtId="0" fontId="31" fillId="0" borderId="0" xfId="155" applyFont="1" applyFill="1" applyBorder="1" applyProtection="1"/>
    <xf numFmtId="0" fontId="54" fillId="0" borderId="0" xfId="155" applyFont="1" applyFill="1" applyAlignment="1" applyProtection="1">
      <alignment horizontal="right"/>
    </xf>
    <xf numFmtId="0" fontId="120" fillId="40" borderId="110" xfId="155" applyFont="1" applyFill="1" applyBorder="1" applyAlignment="1" applyProtection="1">
      <alignment horizontal="center" vertical="center" wrapText="1"/>
    </xf>
    <xf numFmtId="171" fontId="56" fillId="0" borderId="34" xfId="109" applyNumberFormat="1" applyFont="1" applyFill="1" applyBorder="1" applyAlignment="1" applyProtection="1">
      <alignment horizontal="center" vertical="center"/>
    </xf>
    <xf numFmtId="171" fontId="56" fillId="0" borderId="39" xfId="109" applyNumberFormat="1" applyFont="1" applyFill="1" applyBorder="1" applyAlignment="1" applyProtection="1">
      <alignment horizontal="center" vertical="center"/>
    </xf>
    <xf numFmtId="171" fontId="2" fillId="0" borderId="40" xfId="109" applyNumberFormat="1" applyFont="1" applyFill="1" applyBorder="1" applyAlignment="1" applyProtection="1">
      <alignment horizontal="center" vertical="center"/>
    </xf>
    <xf numFmtId="171" fontId="2" fillId="0" borderId="41" xfId="109" applyNumberFormat="1" applyFont="1" applyFill="1" applyBorder="1" applyAlignment="1" applyProtection="1">
      <alignment horizontal="center" vertical="center"/>
    </xf>
    <xf numFmtId="171" fontId="2" fillId="0" borderId="42" xfId="109" applyNumberFormat="1" applyFont="1" applyFill="1" applyBorder="1" applyAlignment="1" applyProtection="1">
      <alignment horizontal="center" vertical="center"/>
    </xf>
    <xf numFmtId="0" fontId="3" fillId="0" borderId="43" xfId="155" applyFill="1" applyBorder="1" applyAlignment="1" applyProtection="1">
      <alignment horizontal="center" vertical="center"/>
    </xf>
    <xf numFmtId="0" fontId="120" fillId="40" borderId="111" xfId="155" applyFont="1" applyFill="1" applyBorder="1" applyAlignment="1" applyProtection="1">
      <alignment horizontal="center" vertical="center" wrapText="1"/>
    </xf>
    <xf numFmtId="0" fontId="86" fillId="0" borderId="0" xfId="155" applyFont="1" applyFill="1" applyAlignment="1" applyProtection="1">
      <alignment vertical="center"/>
    </xf>
    <xf numFmtId="0" fontId="86" fillId="0" borderId="0" xfId="155" applyFont="1" applyFill="1" applyAlignment="1" applyProtection="1">
      <alignment horizontal="left" vertical="center"/>
    </xf>
    <xf numFmtId="0" fontId="3" fillId="0" borderId="0" xfId="155" applyFont="1" applyFill="1" applyProtection="1"/>
    <xf numFmtId="0" fontId="3" fillId="0" borderId="0" xfId="155" applyFont="1" applyFill="1" applyAlignment="1" applyProtection="1">
      <alignment horizontal="left" vertical="center"/>
    </xf>
    <xf numFmtId="0" fontId="87" fillId="0" borderId="0" xfId="155" applyFont="1" applyFill="1" applyProtection="1"/>
    <xf numFmtId="0" fontId="121" fillId="40" borderId="111" xfId="155" applyFont="1" applyFill="1" applyBorder="1" applyAlignment="1" applyProtection="1">
      <alignment horizontal="center" vertical="center"/>
    </xf>
    <xf numFmtId="0" fontId="121" fillId="40" borderId="111" xfId="155" applyFont="1" applyFill="1" applyBorder="1" applyAlignment="1" applyProtection="1">
      <alignment horizontal="center" vertical="center" wrapText="1"/>
    </xf>
    <xf numFmtId="171" fontId="107" fillId="35" borderId="4" xfId="109" applyNumberFormat="1" applyFont="1" applyFill="1" applyBorder="1" applyAlignment="1" applyProtection="1">
      <alignment horizontal="center" vertical="center"/>
      <protection locked="0"/>
    </xf>
    <xf numFmtId="171" fontId="107" fillId="35" borderId="4" xfId="109" applyNumberFormat="1" applyFont="1" applyFill="1" applyBorder="1" applyAlignment="1" applyProtection="1">
      <alignment horizontal="center"/>
      <protection locked="0"/>
    </xf>
    <xf numFmtId="182" fontId="107" fillId="35" borderId="4" xfId="155" applyNumberFormat="1" applyFont="1" applyFill="1" applyBorder="1" applyAlignment="1" applyProtection="1">
      <alignment horizontal="center"/>
      <protection locked="0"/>
    </xf>
    <xf numFmtId="0" fontId="107" fillId="35" borderId="37" xfId="155" applyFont="1" applyFill="1" applyBorder="1" applyAlignment="1" applyProtection="1">
      <alignment horizontal="center" vertical="center"/>
      <protection locked="0"/>
    </xf>
    <xf numFmtId="0" fontId="107" fillId="35" borderId="37" xfId="155" applyFont="1" applyFill="1" applyBorder="1" applyAlignment="1" applyProtection="1">
      <alignment vertical="center"/>
      <protection locked="0"/>
    </xf>
    <xf numFmtId="0" fontId="107" fillId="35" borderId="37" xfId="155" applyFont="1" applyFill="1" applyBorder="1" applyAlignment="1" applyProtection="1">
      <alignment horizontal="center"/>
      <protection locked="0"/>
    </xf>
    <xf numFmtId="171" fontId="107" fillId="35" borderId="44" xfId="109" applyNumberFormat="1" applyFont="1" applyFill="1" applyBorder="1" applyAlignment="1" applyProtection="1">
      <alignment horizontal="center" vertical="center"/>
      <protection locked="0"/>
    </xf>
    <xf numFmtId="171" fontId="107" fillId="35" borderId="45" xfId="109" applyNumberFormat="1" applyFont="1" applyFill="1" applyBorder="1" applyAlignment="1" applyProtection="1">
      <alignment horizontal="center" vertical="center"/>
      <protection locked="0"/>
    </xf>
    <xf numFmtId="171" fontId="107" fillId="35" borderId="45" xfId="109" applyNumberFormat="1" applyFont="1" applyFill="1" applyBorder="1" applyAlignment="1" applyProtection="1">
      <alignment horizontal="center"/>
      <protection locked="0"/>
    </xf>
    <xf numFmtId="183" fontId="107" fillId="35" borderId="46" xfId="155" applyNumberFormat="1" applyFont="1" applyFill="1" applyBorder="1" applyAlignment="1" applyProtection="1">
      <alignment horizontal="center"/>
      <protection locked="0"/>
    </xf>
    <xf numFmtId="0" fontId="107" fillId="35" borderId="47" xfId="155" applyFont="1" applyFill="1" applyBorder="1" applyAlignment="1" applyProtection="1">
      <alignment horizontal="center" vertical="center"/>
      <protection locked="0"/>
    </xf>
    <xf numFmtId="170" fontId="107" fillId="35" borderId="48" xfId="155" applyNumberFormat="1" applyFont="1" applyFill="1" applyBorder="1" applyAlignment="1" applyProtection="1">
      <alignment horizontal="center" vertical="center"/>
      <protection locked="0"/>
    </xf>
    <xf numFmtId="0" fontId="107" fillId="35" borderId="39" xfId="155" applyFont="1" applyFill="1" applyBorder="1" applyAlignment="1" applyProtection="1">
      <alignment horizontal="center" vertical="center"/>
      <protection locked="0"/>
    </xf>
    <xf numFmtId="170" fontId="107" fillId="35" borderId="34" xfId="155" applyNumberFormat="1" applyFont="1" applyFill="1" applyBorder="1" applyAlignment="1" applyProtection="1">
      <alignment horizontal="center" vertical="center"/>
      <protection locked="0"/>
    </xf>
    <xf numFmtId="0" fontId="107" fillId="35" borderId="40" xfId="155" applyFont="1" applyFill="1" applyBorder="1" applyAlignment="1" applyProtection="1">
      <alignment horizontal="center" vertical="center"/>
      <protection locked="0"/>
    </xf>
    <xf numFmtId="170" fontId="107" fillId="35" borderId="42" xfId="155" applyNumberFormat="1" applyFont="1" applyFill="1" applyBorder="1" applyAlignment="1" applyProtection="1">
      <alignment horizontal="center" vertical="center"/>
      <protection locked="0"/>
    </xf>
    <xf numFmtId="0" fontId="3" fillId="35" borderId="4" xfId="155" applyFill="1" applyBorder="1" applyAlignment="1" applyProtection="1">
      <alignment horizontal="center" vertical="center"/>
      <protection locked="0"/>
    </xf>
    <xf numFmtId="0" fontId="122" fillId="32" borderId="4" xfId="155" applyFont="1" applyFill="1" applyBorder="1" applyProtection="1"/>
    <xf numFmtId="0" fontId="3" fillId="0" borderId="0" xfId="155" applyFont="1" applyFill="1" applyAlignment="1" applyProtection="1">
      <alignment vertical="center"/>
    </xf>
    <xf numFmtId="0" fontId="69" fillId="0" borderId="0" xfId="155" applyFont="1" applyFill="1" applyAlignment="1" applyProtection="1">
      <alignment vertical="center"/>
    </xf>
    <xf numFmtId="0" fontId="46" fillId="0" borderId="0" xfId="155" applyFont="1" applyFill="1" applyAlignment="1" applyProtection="1">
      <alignment vertical="center" wrapText="1"/>
    </xf>
    <xf numFmtId="0" fontId="3" fillId="0" borderId="0" xfId="155" applyFont="1" applyFill="1" applyAlignment="1" applyProtection="1">
      <alignment horizontal="justify" vertical="center"/>
    </xf>
    <xf numFmtId="0" fontId="69" fillId="0" borderId="0" xfId="155" applyFont="1" applyFill="1" applyAlignment="1" applyProtection="1">
      <alignment horizontal="justify" vertical="center"/>
    </xf>
    <xf numFmtId="0" fontId="3" fillId="0" borderId="0" xfId="155" applyFont="1" applyFill="1" applyAlignment="1" applyProtection="1">
      <alignment vertical="top"/>
    </xf>
    <xf numFmtId="0" fontId="115" fillId="0" borderId="0" xfId="155" applyFont="1" applyFill="1" applyProtection="1"/>
    <xf numFmtId="0" fontId="123" fillId="0" borderId="0" xfId="155" applyFont="1" applyFill="1" applyProtection="1"/>
    <xf numFmtId="0" fontId="124" fillId="0" borderId="0" xfId="155" applyFont="1" applyFill="1" applyAlignment="1" applyProtection="1">
      <alignment horizontal="left" vertical="top"/>
    </xf>
    <xf numFmtId="0" fontId="119" fillId="0" borderId="0" xfId="155" applyFont="1" applyFill="1" applyProtection="1"/>
    <xf numFmtId="171" fontId="105" fillId="35" borderId="4" xfId="109" applyNumberFormat="1" applyFont="1" applyFill="1" applyBorder="1" applyAlignment="1" applyProtection="1">
      <alignment horizontal="center" vertical="center"/>
      <protection locked="0"/>
    </xf>
    <xf numFmtId="0" fontId="107" fillId="35" borderId="37" xfId="155" applyFont="1" applyFill="1" applyBorder="1" applyAlignment="1" applyProtection="1">
      <alignment horizontal="center" vertical="center" wrapText="1"/>
      <protection locked="0"/>
    </xf>
    <xf numFmtId="175" fontId="53" fillId="0" borderId="51" xfId="109" applyNumberFormat="1" applyFont="1" applyBorder="1" applyProtection="1"/>
    <xf numFmtId="175" fontId="55" fillId="0" borderId="51" xfId="109" applyNumberFormat="1" applyFont="1" applyBorder="1" applyProtection="1"/>
    <xf numFmtId="9" fontId="55" fillId="0" borderId="52" xfId="238" applyFont="1" applyBorder="1" applyProtection="1"/>
    <xf numFmtId="175" fontId="53" fillId="0" borderId="4" xfId="109" applyNumberFormat="1" applyFont="1" applyBorder="1" applyProtection="1"/>
    <xf numFmtId="175" fontId="55" fillId="0" borderId="4" xfId="109" applyNumberFormat="1" applyFont="1" applyBorder="1" applyProtection="1"/>
    <xf numFmtId="9" fontId="55" fillId="0" borderId="53" xfId="238" applyFont="1" applyBorder="1" applyProtection="1"/>
    <xf numFmtId="175" fontId="53" fillId="0" borderId="54" xfId="109" applyNumberFormat="1" applyFont="1" applyBorder="1" applyProtection="1"/>
    <xf numFmtId="175" fontId="55" fillId="0" borderId="54" xfId="109" applyNumberFormat="1" applyFont="1" applyBorder="1" applyProtection="1"/>
    <xf numFmtId="9" fontId="55" fillId="0" borderId="55" xfId="238" applyFont="1" applyBorder="1" applyProtection="1"/>
    <xf numFmtId="0" fontId="89" fillId="38" borderId="0" xfId="0" applyFont="1" applyFill="1" applyProtection="1"/>
    <xf numFmtId="171" fontId="34" fillId="0" borderId="26" xfId="112" applyNumberFormat="1" applyFont="1" applyFill="1" applyBorder="1" applyProtection="1"/>
    <xf numFmtId="0" fontId="119" fillId="24" borderId="0" xfId="0" applyFont="1" applyFill="1" applyProtection="1"/>
    <xf numFmtId="0" fontId="113" fillId="24" borderId="0" xfId="0" applyFont="1" applyFill="1" applyBorder="1" applyProtection="1"/>
    <xf numFmtId="0" fontId="113" fillId="24" borderId="0" xfId="0" applyFont="1" applyFill="1" applyProtection="1"/>
    <xf numFmtId="0" fontId="84" fillId="0" borderId="59" xfId="0" applyFont="1" applyBorder="1" applyAlignment="1" applyProtection="1">
      <alignment horizontal="center" vertical="center"/>
    </xf>
    <xf numFmtId="0" fontId="84" fillId="0" borderId="0" xfId="0" applyFont="1" applyAlignment="1" applyProtection="1">
      <alignment horizontal="left" vertical="justify"/>
    </xf>
    <xf numFmtId="0" fontId="84" fillId="0" borderId="0" xfId="0" applyFont="1" applyBorder="1" applyAlignment="1" applyProtection="1">
      <alignment horizontal="center" vertical="center"/>
    </xf>
    <xf numFmtId="0" fontId="85" fillId="0" borderId="0" xfId="0" applyFont="1" applyFill="1" applyBorder="1" applyAlignment="1" applyProtection="1">
      <alignment horizontal="center" vertical="center"/>
    </xf>
    <xf numFmtId="0" fontId="84" fillId="0" borderId="60" xfId="0" applyFont="1" applyBorder="1" applyAlignment="1" applyProtection="1">
      <alignment vertical="center"/>
    </xf>
    <xf numFmtId="9" fontId="85" fillId="0" borderId="61" xfId="238" applyFont="1" applyBorder="1" applyAlignment="1" applyProtection="1">
      <alignment horizontal="center"/>
    </xf>
    <xf numFmtId="9" fontId="85" fillId="0" borderId="62" xfId="238" applyFont="1" applyBorder="1" applyAlignment="1" applyProtection="1">
      <alignment horizontal="center"/>
    </xf>
    <xf numFmtId="11" fontId="85" fillId="0" borderId="0" xfId="0" applyNumberFormat="1" applyFont="1" applyBorder="1" applyProtection="1"/>
    <xf numFmtId="0" fontId="107" fillId="24" borderId="0" xfId="0" applyFont="1" applyFill="1" applyBorder="1" applyProtection="1"/>
    <xf numFmtId="9" fontId="107" fillId="24" borderId="0" xfId="0" applyNumberFormat="1" applyFont="1" applyFill="1" applyProtection="1"/>
    <xf numFmtId="0" fontId="84" fillId="0" borderId="60" xfId="0" applyFont="1" applyBorder="1" applyAlignment="1" applyProtection="1">
      <alignment horizontal="center"/>
    </xf>
    <xf numFmtId="0" fontId="84" fillId="0" borderId="63" xfId="0" applyFont="1" applyBorder="1" applyAlignment="1" applyProtection="1">
      <alignment horizontal="center" vertical="justify"/>
    </xf>
    <xf numFmtId="11" fontId="84" fillId="0" borderId="60" xfId="0" applyNumberFormat="1" applyFont="1" applyBorder="1" applyAlignment="1" applyProtection="1">
      <alignment horizontal="center" vertical="justify"/>
    </xf>
    <xf numFmtId="11" fontId="84" fillId="0" borderId="64" xfId="0" applyNumberFormat="1" applyFont="1" applyBorder="1" applyAlignment="1" applyProtection="1">
      <alignment horizontal="center" vertical="justify"/>
    </xf>
    <xf numFmtId="0" fontId="129" fillId="0" borderId="0" xfId="0" applyFont="1" applyProtection="1"/>
    <xf numFmtId="0" fontId="120" fillId="0" borderId="0" xfId="0" applyFont="1" applyFill="1" applyBorder="1" applyAlignment="1" applyProtection="1">
      <alignment horizontal="center" vertical="center"/>
    </xf>
    <xf numFmtId="0" fontId="107" fillId="24" borderId="0" xfId="0" applyFont="1" applyFill="1" applyProtection="1"/>
    <xf numFmtId="9" fontId="85" fillId="16" borderId="66" xfId="238" applyFont="1" applyFill="1" applyBorder="1" applyAlignment="1" applyProtection="1">
      <alignment horizontal="center" vertical="justify"/>
    </xf>
    <xf numFmtId="0" fontId="130" fillId="24" borderId="0" xfId="0" applyFont="1" applyFill="1" applyProtection="1"/>
    <xf numFmtId="11" fontId="85" fillId="0" borderId="0" xfId="0" applyNumberFormat="1" applyFont="1" applyAlignment="1" applyProtection="1">
      <alignment horizontal="center" vertical="justify"/>
    </xf>
    <xf numFmtId="0" fontId="84" fillId="0" borderId="2" xfId="0" applyFont="1" applyBorder="1" applyAlignment="1" applyProtection="1">
      <alignment horizontal="center" vertical="center" textRotation="90" readingOrder="1"/>
    </xf>
    <xf numFmtId="0" fontId="84" fillId="0" borderId="0" xfId="0" applyFont="1" applyAlignment="1" applyProtection="1">
      <alignment horizontal="center" vertical="center"/>
    </xf>
    <xf numFmtId="0" fontId="85" fillId="0" borderId="0" xfId="0" applyFont="1" applyAlignment="1" applyProtection="1">
      <alignment horizontal="center" vertical="justify"/>
    </xf>
    <xf numFmtId="11" fontId="85" fillId="0" borderId="0" xfId="0" applyNumberFormat="1" applyFont="1" applyAlignment="1" applyProtection="1">
      <alignment vertical="center"/>
    </xf>
    <xf numFmtId="0" fontId="131" fillId="24" borderId="0" xfId="0" applyFont="1" applyFill="1" applyAlignment="1" applyProtection="1">
      <alignment horizontal="center" vertical="center"/>
    </xf>
    <xf numFmtId="0" fontId="130" fillId="0" borderId="0" xfId="0" applyFont="1" applyProtection="1"/>
    <xf numFmtId="11" fontId="84" fillId="0" borderId="72" xfId="0" applyNumberFormat="1" applyFont="1" applyBorder="1" applyAlignment="1" applyProtection="1">
      <alignment horizontal="center" vertical="justify"/>
    </xf>
    <xf numFmtId="9" fontId="85" fillId="16" borderId="67" xfId="238" applyFont="1" applyFill="1" applyBorder="1" applyAlignment="1" applyProtection="1">
      <alignment horizontal="center" vertical="justify"/>
    </xf>
    <xf numFmtId="9" fontId="85" fillId="16" borderId="70" xfId="238" applyFont="1" applyFill="1" applyBorder="1" applyAlignment="1" applyProtection="1">
      <alignment horizontal="center" vertical="justify"/>
    </xf>
    <xf numFmtId="175" fontId="85" fillId="0" borderId="60" xfId="0" applyNumberFormat="1" applyFont="1" applyBorder="1" applyProtection="1"/>
    <xf numFmtId="171" fontId="85" fillId="0" borderId="60" xfId="109" applyNumberFormat="1" applyFont="1" applyBorder="1" applyProtection="1"/>
    <xf numFmtId="9" fontId="85" fillId="0" borderId="60" xfId="238" applyFont="1" applyBorder="1" applyAlignment="1" applyProtection="1">
      <alignment horizontal="center" vertical="justify"/>
    </xf>
    <xf numFmtId="0" fontId="84" fillId="0" borderId="0" xfId="0" applyFont="1" applyAlignment="1" applyProtection="1">
      <alignment horizontal="center"/>
    </xf>
    <xf numFmtId="175" fontId="85" fillId="0" borderId="0" xfId="0" applyNumberFormat="1" applyFont="1" applyProtection="1"/>
    <xf numFmtId="171" fontId="85" fillId="0" borderId="76" xfId="109" applyNumberFormat="1" applyFont="1" applyBorder="1" applyProtection="1"/>
    <xf numFmtId="9" fontId="85" fillId="0" borderId="76" xfId="238" applyFont="1" applyBorder="1" applyAlignment="1" applyProtection="1">
      <alignment horizontal="center" vertical="justify"/>
    </xf>
    <xf numFmtId="171" fontId="84" fillId="0" borderId="60" xfId="109" applyNumberFormat="1" applyFont="1" applyBorder="1" applyAlignment="1" applyProtection="1">
      <alignment horizontal="center" vertical="justify"/>
    </xf>
    <xf numFmtId="9" fontId="84" fillId="0" borderId="70" xfId="238" applyFont="1" applyBorder="1" applyAlignment="1" applyProtection="1">
      <alignment horizontal="center" vertical="justify"/>
    </xf>
    <xf numFmtId="171" fontId="85" fillId="0" borderId="0" xfId="109" applyNumberFormat="1" applyFont="1" applyProtection="1"/>
    <xf numFmtId="11" fontId="85" fillId="0" borderId="0" xfId="0" applyNumberFormat="1" applyFont="1" applyProtection="1"/>
    <xf numFmtId="0" fontId="85" fillId="0" borderId="2" xfId="0" applyFont="1" applyBorder="1" applyProtection="1"/>
    <xf numFmtId="171" fontId="85" fillId="0" borderId="0" xfId="0" applyNumberFormat="1" applyFont="1" applyFill="1" applyProtection="1"/>
    <xf numFmtId="11" fontId="85" fillId="0" borderId="0" xfId="0" applyNumberFormat="1" applyFont="1" applyFill="1" applyProtection="1"/>
    <xf numFmtId="11" fontId="85" fillId="24" borderId="0" xfId="0" applyNumberFormat="1" applyFont="1" applyFill="1" applyProtection="1"/>
    <xf numFmtId="0" fontId="87" fillId="24" borderId="0" xfId="0" applyFont="1" applyFill="1" applyProtection="1"/>
    <xf numFmtId="0" fontId="85" fillId="25" borderId="0" xfId="0" applyFont="1" applyFill="1" applyProtection="1"/>
    <xf numFmtId="11" fontId="85" fillId="25" borderId="0" xfId="0" applyNumberFormat="1" applyFont="1" applyFill="1" applyProtection="1"/>
    <xf numFmtId="0" fontId="82" fillId="0" borderId="2" xfId="0" applyFont="1" applyBorder="1" applyAlignment="1" applyProtection="1"/>
    <xf numFmtId="0" fontId="119" fillId="0" borderId="0" xfId="0" applyFont="1" applyProtection="1"/>
    <xf numFmtId="175" fontId="85" fillId="0" borderId="62" xfId="0" applyNumberFormat="1" applyFont="1" applyBorder="1" applyAlignment="1" applyProtection="1">
      <alignment horizontal="center" vertical="justify"/>
    </xf>
    <xf numFmtId="171" fontId="85" fillId="0" borderId="62" xfId="109" applyNumberFormat="1" applyFont="1" applyBorder="1" applyAlignment="1" applyProtection="1">
      <alignment horizontal="center" vertical="justify"/>
    </xf>
    <xf numFmtId="9" fontId="85" fillId="16" borderId="73" xfId="238" applyFont="1" applyFill="1" applyBorder="1" applyAlignment="1" applyProtection="1">
      <alignment horizontal="center" vertical="justify"/>
    </xf>
    <xf numFmtId="9" fontId="85" fillId="16" borderId="85" xfId="238" applyFont="1" applyFill="1" applyBorder="1" applyAlignment="1" applyProtection="1">
      <alignment horizontal="center" vertical="justify"/>
    </xf>
    <xf numFmtId="0" fontId="134" fillId="24" borderId="0" xfId="0" applyFont="1" applyFill="1" applyProtection="1"/>
    <xf numFmtId="0" fontId="83" fillId="39" borderId="4" xfId="0" applyFont="1" applyFill="1" applyBorder="1" applyAlignment="1" applyProtection="1">
      <alignment horizontal="right"/>
      <protection locked="0"/>
    </xf>
    <xf numFmtId="0" fontId="83" fillId="39" borderId="4" xfId="0" applyFont="1" applyFill="1" applyBorder="1" applyProtection="1">
      <protection locked="0"/>
    </xf>
    <xf numFmtId="0" fontId="119" fillId="32" borderId="0" xfId="0" applyFont="1" applyFill="1" applyProtection="1"/>
    <xf numFmtId="0" fontId="119" fillId="23" borderId="0" xfId="0" applyFont="1" applyFill="1" applyProtection="1"/>
    <xf numFmtId="0" fontId="119" fillId="23" borderId="0" xfId="0" applyFont="1" applyFill="1" applyBorder="1" applyProtection="1"/>
    <xf numFmtId="0" fontId="135" fillId="23" borderId="0" xfId="0" applyFont="1" applyFill="1" applyBorder="1" applyAlignment="1" applyProtection="1">
      <alignment vertical="justify"/>
    </xf>
    <xf numFmtId="0" fontId="83" fillId="0" borderId="4" xfId="0" applyFont="1" applyBorder="1" applyProtection="1"/>
    <xf numFmtId="0" fontId="83" fillId="0" borderId="0" xfId="0" applyFont="1" applyBorder="1" applyProtection="1"/>
    <xf numFmtId="0" fontId="137" fillId="24" borderId="0" xfId="0" applyFont="1" applyFill="1" applyProtection="1"/>
    <xf numFmtId="0" fontId="138" fillId="24" borderId="0" xfId="100" applyFont="1" applyFill="1" applyProtection="1"/>
    <xf numFmtId="49" fontId="122" fillId="32" borderId="4" xfId="109" applyNumberFormat="1" applyFont="1" applyFill="1" applyBorder="1" applyProtection="1">
      <protection locked="0"/>
    </xf>
    <xf numFmtId="9" fontId="134" fillId="24" borderId="0" xfId="0" applyNumberFormat="1" applyFont="1" applyFill="1" applyProtection="1"/>
    <xf numFmtId="175" fontId="140" fillId="0" borderId="0" xfId="109" applyNumberFormat="1" applyFont="1" applyFill="1" applyAlignment="1" applyProtection="1">
      <alignment horizontal="left"/>
    </xf>
    <xf numFmtId="175" fontId="107" fillId="0" borderId="0" xfId="109" applyNumberFormat="1" applyFont="1" applyFill="1" applyProtection="1"/>
    <xf numFmtId="0" fontId="46" fillId="0" borderId="0" xfId="155" applyFont="1" applyFill="1" applyAlignment="1" applyProtection="1">
      <alignment horizontal="right"/>
    </xf>
    <xf numFmtId="0" fontId="85" fillId="41" borderId="0" xfId="0" applyFont="1" applyFill="1" applyProtection="1"/>
    <xf numFmtId="0" fontId="83" fillId="0" borderId="4" xfId="0" applyFont="1" applyFill="1" applyBorder="1" applyProtection="1">
      <protection locked="0"/>
    </xf>
    <xf numFmtId="0" fontId="141" fillId="23" borderId="0" xfId="0" applyFont="1" applyFill="1" applyProtection="1"/>
    <xf numFmtId="9" fontId="83" fillId="39" borderId="4" xfId="238" applyFont="1" applyFill="1" applyBorder="1" applyProtection="1">
      <protection locked="0"/>
    </xf>
    <xf numFmtId="9" fontId="34" fillId="24" borderId="0" xfId="256" applyFont="1" applyFill="1" applyAlignment="1" applyProtection="1">
      <alignment horizontal="center"/>
    </xf>
    <xf numFmtId="0" fontId="0" fillId="0" borderId="13" xfId="0" applyBorder="1"/>
    <xf numFmtId="0" fontId="0" fillId="0" borderId="0" xfId="0" applyAlignment="1">
      <alignment vertical="center" wrapText="1"/>
    </xf>
    <xf numFmtId="0" fontId="145" fillId="0" borderId="0" xfId="0" applyFont="1"/>
    <xf numFmtId="0" fontId="0" fillId="0" borderId="0" xfId="0" applyAlignment="1">
      <alignment horizontal="left" wrapText="1"/>
    </xf>
    <xf numFmtId="0" fontId="146" fillId="0" borderId="118" xfId="0" applyFont="1" applyBorder="1" applyAlignment="1">
      <alignment horizontal="left"/>
    </xf>
    <xf numFmtId="0" fontId="148" fillId="0" borderId="0" xfId="0" applyFont="1" applyAlignment="1">
      <alignment horizontal="left"/>
    </xf>
    <xf numFmtId="0" fontId="146" fillId="0" borderId="121" xfId="0" applyFont="1" applyBorder="1" applyAlignment="1">
      <alignment horizontal="left" vertical="top"/>
    </xf>
    <xf numFmtId="0" fontId="149" fillId="0" borderId="0" xfId="0" applyFont="1"/>
    <xf numFmtId="0" fontId="146" fillId="0" borderId="122" xfId="0" applyFont="1" applyBorder="1" applyAlignment="1">
      <alignment horizontal="left"/>
    </xf>
    <xf numFmtId="0" fontId="149" fillId="0" borderId="0" xfId="0" applyFont="1" applyAlignment="1">
      <alignment horizontal="center"/>
    </xf>
    <xf numFmtId="0" fontId="148" fillId="0" borderId="0" xfId="0" applyFont="1" applyAlignment="1">
      <alignment horizontal="left" vertical="top"/>
    </xf>
    <xf numFmtId="0" fontId="150" fillId="0" borderId="123" xfId="0" applyFont="1" applyBorder="1" applyAlignment="1">
      <alignment horizontal="center"/>
    </xf>
    <xf numFmtId="0" fontId="150" fillId="0" borderId="0" xfId="0" applyFont="1" applyAlignment="1">
      <alignment horizontal="right"/>
    </xf>
    <xf numFmtId="0" fontId="150" fillId="0" borderId="123" xfId="0" applyFont="1" applyBorder="1" applyAlignment="1">
      <alignment horizontal="center" vertical="center"/>
    </xf>
    <xf numFmtId="0" fontId="147" fillId="0" borderId="0" xfId="0" applyFont="1" applyAlignment="1">
      <alignment vertical="center" wrapText="1"/>
    </xf>
    <xf numFmtId="0" fontId="151" fillId="0" borderId="0" xfId="0" applyFont="1"/>
    <xf numFmtId="0" fontId="152" fillId="0" borderId="0" xfId="100" applyNumberFormat="1" applyFont="1" applyFill="1" applyAlignment="1" applyProtection="1">
      <alignment vertical="center" wrapText="1"/>
    </xf>
    <xf numFmtId="0" fontId="96" fillId="0" borderId="0" xfId="100" applyNumberFormat="1" applyFont="1" applyFill="1" applyAlignment="1" applyProtection="1">
      <alignment vertical="center" wrapText="1"/>
    </xf>
    <xf numFmtId="0" fontId="154" fillId="0" borderId="124" xfId="0" applyFont="1" applyBorder="1" applyAlignment="1">
      <alignment horizontal="center" vertical="center"/>
    </xf>
    <xf numFmtId="0" fontId="146" fillId="0" borderId="0" xfId="0" applyFont="1" applyAlignment="1">
      <alignment horizontal="center" vertical="center"/>
    </xf>
    <xf numFmtId="0" fontId="156" fillId="0" borderId="0" xfId="0" applyFont="1"/>
    <xf numFmtId="0" fontId="157" fillId="0" borderId="0" xfId="0" applyFont="1" applyAlignment="1">
      <alignment vertical="center" wrapText="1"/>
    </xf>
    <xf numFmtId="0" fontId="158" fillId="0" borderId="0" xfId="100" applyNumberFormat="1" applyFont="1" applyFill="1" applyAlignment="1" applyProtection="1">
      <alignment vertical="center" wrapText="1"/>
    </xf>
    <xf numFmtId="0" fontId="148" fillId="0" borderId="124" xfId="0" applyFont="1" applyBorder="1" applyAlignment="1">
      <alignment vertical="center"/>
    </xf>
    <xf numFmtId="0" fontId="160" fillId="0" borderId="0" xfId="0" applyFont="1"/>
    <xf numFmtId="0" fontId="24" fillId="0" borderId="127" xfId="0" applyFont="1" applyBorder="1" applyAlignment="1">
      <alignment vertical="top" wrapText="1"/>
    </xf>
    <xf numFmtId="0" fontId="24" fillId="0" borderId="130" xfId="0" applyFont="1" applyBorder="1" applyAlignment="1">
      <alignment vertical="top" wrapText="1"/>
    </xf>
    <xf numFmtId="0" fontId="146" fillId="0" borderId="136" xfId="0" applyFont="1" applyBorder="1" applyAlignment="1">
      <alignment vertical="center"/>
    </xf>
    <xf numFmtId="0" fontId="146" fillId="0" borderId="139" xfId="0" applyFont="1" applyBorder="1" applyAlignment="1">
      <alignment vertical="justify"/>
    </xf>
    <xf numFmtId="0" fontId="164" fillId="0" borderId="0" xfId="0" applyFont="1" applyAlignment="1">
      <alignment horizontal="left"/>
    </xf>
    <xf numFmtId="0" fontId="165" fillId="0" borderId="0" xfId="0" applyFont="1"/>
    <xf numFmtId="0" fontId="146" fillId="0" borderId="141" xfId="0" applyFont="1" applyBorder="1" applyAlignment="1" applyProtection="1">
      <alignment vertical="justify" wrapText="1"/>
      <protection locked="0"/>
    </xf>
    <xf numFmtId="0" fontId="164" fillId="0" borderId="0" xfId="0" applyFont="1" applyAlignment="1" applyProtection="1">
      <alignment horizontal="left"/>
      <protection locked="0"/>
    </xf>
    <xf numFmtId="0" fontId="165" fillId="0" borderId="0" xfId="0" applyFont="1" applyProtection="1">
      <protection locked="0"/>
    </xf>
    <xf numFmtId="0" fontId="0" fillId="0" borderId="0" xfId="0" applyProtection="1">
      <protection locked="0"/>
    </xf>
    <xf numFmtId="0" fontId="146" fillId="0" borderId="127" xfId="0" applyFont="1" applyBorder="1" applyAlignment="1">
      <alignment vertical="justify"/>
    </xf>
    <xf numFmtId="0" fontId="146" fillId="0" borderId="131" xfId="0" applyFont="1" applyBorder="1" applyAlignment="1">
      <alignment vertical="justify"/>
    </xf>
    <xf numFmtId="0" fontId="139" fillId="0" borderId="115" xfId="0" applyFont="1" applyBorder="1" applyAlignment="1">
      <alignment vertical="justify"/>
    </xf>
    <xf numFmtId="0" fontId="153" fillId="32" borderId="114" xfId="0" applyFont="1" applyFill="1" applyBorder="1" applyAlignment="1" applyProtection="1">
      <alignment horizontal="left" vertical="center" wrapText="1"/>
      <protection locked="0"/>
    </xf>
    <xf numFmtId="0" fontId="146" fillId="0" borderId="115" xfId="0" applyFont="1" applyBorder="1" applyAlignment="1">
      <alignment vertical="center"/>
    </xf>
    <xf numFmtId="0" fontId="153" fillId="32" borderId="140" xfId="0" applyFont="1" applyFill="1" applyBorder="1" applyAlignment="1" applyProtection="1">
      <alignment horizontal="left" vertical="center" wrapText="1"/>
      <protection locked="0"/>
    </xf>
    <xf numFmtId="0" fontId="153" fillId="32" borderId="117" xfId="0" applyFont="1" applyFill="1" applyBorder="1" applyAlignment="1" applyProtection="1">
      <alignment horizontal="left" vertical="center" wrapText="1"/>
      <protection locked="0"/>
    </xf>
    <xf numFmtId="0" fontId="139" fillId="0" borderId="147" xfId="0" applyFont="1" applyBorder="1" applyAlignment="1">
      <alignment vertical="justify"/>
    </xf>
    <xf numFmtId="0" fontId="153" fillId="32" borderId="148" xfId="0" applyFont="1" applyFill="1" applyBorder="1" applyAlignment="1" applyProtection="1">
      <alignment horizontal="left" vertical="center" wrapText="1"/>
      <protection locked="0"/>
    </xf>
    <xf numFmtId="0" fontId="146" fillId="0" borderId="147" xfId="0" applyFont="1" applyBorder="1" applyAlignment="1">
      <alignment vertical="center"/>
    </xf>
    <xf numFmtId="0" fontId="153" fillId="32" borderId="149" xfId="0" applyFont="1" applyFill="1" applyBorder="1" applyAlignment="1" applyProtection="1">
      <alignment horizontal="left" vertical="center" wrapText="1"/>
      <protection locked="0"/>
    </xf>
    <xf numFmtId="0" fontId="146" fillId="0" borderId="133" xfId="0" applyFont="1" applyBorder="1" applyAlignment="1">
      <alignment vertical="justify"/>
    </xf>
    <xf numFmtId="0" fontId="146" fillId="0" borderId="150" xfId="0" applyFont="1" applyBorder="1" applyAlignment="1">
      <alignment vertical="justify"/>
    </xf>
    <xf numFmtId="0" fontId="146" fillId="0" borderId="136" xfId="0" applyFont="1" applyBorder="1" applyAlignment="1">
      <alignment vertical="justify"/>
    </xf>
    <xf numFmtId="188" fontId="146" fillId="0" borderId="137" xfId="0" applyNumberFormat="1" applyFont="1" applyBorder="1" applyAlignment="1">
      <alignment vertical="justify"/>
    </xf>
    <xf numFmtId="186" fontId="146" fillId="0" borderId="148" xfId="112" applyNumberFormat="1" applyFont="1" applyFill="1" applyBorder="1" applyAlignment="1" applyProtection="1">
      <alignment vertical="justify"/>
    </xf>
    <xf numFmtId="0" fontId="146" fillId="0" borderId="141" xfId="0" applyFont="1" applyBorder="1" applyAlignment="1">
      <alignment vertical="justify"/>
    </xf>
    <xf numFmtId="189" fontId="167" fillId="0" borderId="154" xfId="0" applyNumberFormat="1" applyFont="1" applyBorder="1" applyAlignment="1">
      <alignment vertical="justify"/>
    </xf>
    <xf numFmtId="0" fontId="146" fillId="0" borderId="123" xfId="0" applyFont="1" applyBorder="1" applyAlignment="1">
      <alignment vertical="justify"/>
    </xf>
    <xf numFmtId="0" fontId="89" fillId="0" borderId="0" xfId="0" applyFont="1"/>
    <xf numFmtId="0" fontId="169" fillId="0" borderId="4" xfId="0" applyFont="1" applyBorder="1" applyAlignment="1">
      <alignment horizontal="center" vertical="center"/>
    </xf>
    <xf numFmtId="0" fontId="169" fillId="0" borderId="4" xfId="0" applyFont="1" applyBorder="1" applyAlignment="1">
      <alignment horizontal="center" vertical="center" wrapText="1"/>
    </xf>
    <xf numFmtId="0" fontId="153" fillId="32" borderId="117" xfId="0" applyFont="1" applyFill="1" applyBorder="1" applyAlignment="1" applyProtection="1">
      <alignment horizontal="center" vertical="center" wrapText="1"/>
      <protection locked="0"/>
    </xf>
    <xf numFmtId="0" fontId="98" fillId="0" borderId="0" xfId="0" applyFont="1" applyAlignment="1">
      <alignment horizontal="center"/>
    </xf>
    <xf numFmtId="0" fontId="169" fillId="0" borderId="61" xfId="0" applyFont="1" applyBorder="1" applyAlignment="1">
      <alignment horizontal="left"/>
    </xf>
    <xf numFmtId="0" fontId="98" fillId="0" borderId="85" xfId="0" applyFont="1" applyBorder="1"/>
    <xf numFmtId="0" fontId="169" fillId="0" borderId="0" xfId="0" applyFont="1" applyAlignment="1">
      <alignment horizontal="left"/>
    </xf>
    <xf numFmtId="0" fontId="98" fillId="0" borderId="0" xfId="0" applyFont="1"/>
    <xf numFmtId="0" fontId="168" fillId="0" borderId="13" xfId="0" applyFont="1" applyBorder="1" applyAlignment="1">
      <alignment vertical="top"/>
    </xf>
    <xf numFmtId="0" fontId="169" fillId="0" borderId="13" xfId="0" applyFont="1" applyBorder="1" applyAlignment="1">
      <alignment horizontal="left"/>
    </xf>
    <xf numFmtId="0" fontId="98" fillId="0" borderId="13" xfId="0" applyFont="1" applyBorder="1"/>
    <xf numFmtId="0" fontId="170" fillId="0" borderId="0" xfId="0" applyFont="1" applyAlignment="1">
      <alignment vertical="top"/>
    </xf>
    <xf numFmtId="0" fontId="171" fillId="0" borderId="0" xfId="0" applyFont="1"/>
    <xf numFmtId="0" fontId="172" fillId="0" borderId="0" xfId="0" applyFont="1" applyAlignment="1">
      <alignment horizontal="left"/>
    </xf>
    <xf numFmtId="0" fontId="173" fillId="0" borderId="0" xfId="0" applyFont="1"/>
    <xf numFmtId="0" fontId="174" fillId="0" borderId="0" xfId="0" applyFont="1"/>
    <xf numFmtId="0" fontId="175" fillId="0" borderId="0" xfId="0" applyFont="1"/>
    <xf numFmtId="0" fontId="176" fillId="0" borderId="0" xfId="0" applyFont="1"/>
    <xf numFmtId="0" fontId="98" fillId="0" borderId="4" xfId="0" applyFont="1" applyBorder="1" applyAlignment="1">
      <alignment horizontal="center" vertical="center"/>
    </xf>
    <xf numFmtId="0" fontId="153" fillId="32" borderId="117" xfId="0" applyFont="1" applyFill="1" applyBorder="1" applyAlignment="1">
      <alignment horizontal="center" vertical="center" wrapText="1"/>
    </xf>
    <xf numFmtId="0" fontId="89" fillId="32" borderId="0" xfId="0" applyFont="1" applyFill="1" applyAlignment="1">
      <alignment vertical="top" wrapText="1"/>
    </xf>
    <xf numFmtId="168" fontId="89" fillId="0" borderId="0" xfId="0" applyNumberFormat="1" applyFont="1"/>
    <xf numFmtId="171" fontId="89" fillId="0" borderId="0" xfId="0" applyNumberFormat="1" applyFont="1"/>
    <xf numFmtId="0" fontId="0" fillId="0" borderId="0" xfId="0" applyAlignment="1">
      <alignment vertical="top" wrapText="1"/>
    </xf>
    <xf numFmtId="171" fontId="142" fillId="0" borderId="0" xfId="112" applyNumberFormat="1" applyFont="1" applyFill="1" applyBorder="1" applyProtection="1"/>
    <xf numFmtId="9" fontId="169" fillId="0" borderId="0" xfId="256" applyFont="1" applyFill="1" applyAlignment="1" applyProtection="1">
      <alignment horizontal="left"/>
    </xf>
    <xf numFmtId="0" fontId="177" fillId="0" borderId="0" xfId="0" applyFont="1"/>
    <xf numFmtId="0" fontId="178" fillId="0" borderId="0" xfId="0" applyFont="1" applyAlignment="1">
      <alignment horizontal="left" vertical="center"/>
    </xf>
    <xf numFmtId="9" fontId="143" fillId="40" borderId="20" xfId="256" applyFont="1" applyFill="1" applyBorder="1" applyAlignment="1" applyProtection="1">
      <alignment horizontal="center" vertical="center" wrapText="1"/>
    </xf>
    <xf numFmtId="0" fontId="106" fillId="44" borderId="0" xfId="0" applyFont="1" applyFill="1" applyBorder="1" applyAlignment="1">
      <alignment horizontal="left"/>
    </xf>
    <xf numFmtId="0" fontId="150" fillId="0" borderId="124" xfId="0" applyFont="1" applyBorder="1" applyAlignment="1">
      <alignment horizontal="center" vertical="center" wrapText="1"/>
    </xf>
    <xf numFmtId="0" fontId="146" fillId="0" borderId="124" xfId="0" applyFont="1" applyBorder="1" applyAlignment="1">
      <alignment vertical="justify"/>
    </xf>
    <xf numFmtId="0" fontId="150" fillId="0" borderId="126" xfId="0" applyFont="1" applyBorder="1" applyAlignment="1">
      <alignment horizontal="center" vertical="center"/>
    </xf>
    <xf numFmtId="0" fontId="153" fillId="32" borderId="60" xfId="0" applyFont="1" applyFill="1" applyBorder="1" applyAlignment="1" applyProtection="1">
      <alignment horizontal="left" vertical="center" wrapText="1"/>
      <protection locked="0"/>
    </xf>
    <xf numFmtId="0" fontId="1" fillId="0" borderId="0" xfId="228" applyFont="1" applyFill="1" applyAlignment="1" applyProtection="1">
      <alignment wrapText="1"/>
    </xf>
    <xf numFmtId="0" fontId="109" fillId="43" borderId="0" xfId="0" applyFont="1" applyFill="1" applyBorder="1" applyAlignment="1">
      <alignment horizontal="left"/>
    </xf>
    <xf numFmtId="0" fontId="109" fillId="0" borderId="0" xfId="0" applyFont="1" applyBorder="1" applyAlignment="1">
      <alignment horizontal="left"/>
    </xf>
    <xf numFmtId="0" fontId="0" fillId="43" borderId="0" xfId="0" applyFont="1" applyFill="1" applyBorder="1" applyAlignment="1">
      <alignment horizontal="left"/>
    </xf>
    <xf numFmtId="0" fontId="84" fillId="0" borderId="0" xfId="0" applyFont="1" applyFill="1" applyBorder="1" applyAlignment="1" applyProtection="1">
      <alignment vertical="justify"/>
      <protection locked="0"/>
    </xf>
    <xf numFmtId="0" fontId="35" fillId="43" borderId="164" xfId="0" applyFont="1" applyFill="1" applyBorder="1" applyAlignment="1">
      <alignment horizontal="left"/>
    </xf>
    <xf numFmtId="0" fontId="35" fillId="0" borderId="164" xfId="0" applyFont="1" applyBorder="1" applyAlignment="1">
      <alignment horizontal="left"/>
    </xf>
    <xf numFmtId="0" fontId="179" fillId="43" borderId="164" xfId="0" applyFont="1" applyFill="1" applyBorder="1" applyAlignment="1">
      <alignment horizontal="left"/>
    </xf>
    <xf numFmtId="0" fontId="179" fillId="0" borderId="0" xfId="0" applyFont="1" applyProtection="1"/>
    <xf numFmtId="0" fontId="3" fillId="0" borderId="0" xfId="0" applyFont="1" applyFill="1" applyBorder="1" applyAlignment="1" applyProtection="1">
      <alignment vertical="justify"/>
      <protection locked="0"/>
    </xf>
    <xf numFmtId="0" fontId="3" fillId="23" borderId="167" xfId="162" applyNumberFormat="1" applyFont="1" applyFill="1" applyBorder="1" applyAlignment="1"/>
    <xf numFmtId="0" fontId="150" fillId="32" borderId="123" xfId="0" applyFont="1" applyFill="1" applyBorder="1" applyAlignment="1" applyProtection="1">
      <alignment horizontal="center"/>
      <protection locked="0"/>
    </xf>
    <xf numFmtId="187" fontId="163" fillId="32" borderId="142" xfId="0" applyNumberFormat="1" applyFont="1" applyFill="1" applyBorder="1" applyAlignment="1" applyProtection="1">
      <alignment vertical="justify"/>
      <protection locked="0"/>
    </xf>
    <xf numFmtId="0" fontId="163" fillId="32" borderId="135" xfId="0" applyNumberFormat="1" applyFont="1" applyFill="1" applyBorder="1" applyAlignment="1" applyProtection="1">
      <alignment vertical="justify"/>
      <protection locked="0"/>
    </xf>
    <xf numFmtId="0" fontId="141" fillId="32" borderId="176" xfId="0" applyFont="1" applyFill="1" applyBorder="1" applyAlignment="1" applyProtection="1">
      <alignment vertical="center"/>
    </xf>
    <xf numFmtId="0" fontId="119" fillId="23" borderId="77" xfId="0" applyFont="1" applyFill="1" applyBorder="1" applyAlignment="1" applyProtection="1">
      <alignment horizontal="right" vertical="center"/>
    </xf>
    <xf numFmtId="0" fontId="119" fillId="23" borderId="176" xfId="0" applyFont="1" applyFill="1" applyBorder="1" applyAlignment="1" applyProtection="1">
      <alignment horizontal="right" vertical="center"/>
    </xf>
    <xf numFmtId="0" fontId="119" fillId="23" borderId="78" xfId="0" applyFont="1" applyFill="1" applyBorder="1" applyAlignment="1" applyProtection="1">
      <alignment horizontal="right" vertical="center"/>
    </xf>
    <xf numFmtId="0" fontId="44" fillId="0" borderId="12" xfId="155" applyFont="1" applyFill="1" applyBorder="1" applyAlignment="1" applyProtection="1">
      <alignment horizontal="left" vertical="center"/>
    </xf>
    <xf numFmtId="0" fontId="44" fillId="0" borderId="35" xfId="155" applyFont="1" applyFill="1" applyBorder="1" applyAlignment="1" applyProtection="1">
      <alignment horizontal="left" vertical="center"/>
    </xf>
    <xf numFmtId="0" fontId="120" fillId="40" borderId="110" xfId="155" applyFont="1" applyFill="1" applyBorder="1" applyAlignment="1" applyProtection="1">
      <alignment horizontal="center" vertical="center" wrapText="1"/>
    </xf>
    <xf numFmtId="1" fontId="2" fillId="0" borderId="12" xfId="155" applyNumberFormat="1" applyFont="1" applyFill="1" applyBorder="1" applyAlignment="1" applyProtection="1">
      <alignment horizontal="center" vertical="center"/>
    </xf>
    <xf numFmtId="1" fontId="3" fillId="0" borderId="12" xfId="155" applyNumberFormat="1" applyFill="1" applyBorder="1" applyAlignment="1" applyProtection="1">
      <alignment horizontal="center" vertical="center"/>
    </xf>
    <xf numFmtId="0" fontId="120" fillId="40" borderId="111" xfId="155" applyFont="1" applyFill="1" applyBorder="1" applyAlignment="1" applyProtection="1">
      <alignment horizontal="center" vertical="center" wrapText="1"/>
    </xf>
    <xf numFmtId="0" fontId="44" fillId="0" borderId="12" xfId="155" applyFont="1" applyFill="1" applyBorder="1" applyAlignment="1" applyProtection="1">
      <alignment horizontal="left" vertical="center" wrapText="1"/>
    </xf>
    <xf numFmtId="0" fontId="169" fillId="0" borderId="4" xfId="0" applyFont="1" applyBorder="1" applyAlignment="1">
      <alignment horizontal="center" vertical="center"/>
    </xf>
    <xf numFmtId="0" fontId="153" fillId="32" borderId="117" xfId="0" applyFont="1" applyFill="1" applyBorder="1" applyAlignment="1" applyProtection="1">
      <alignment horizontal="left" vertical="center" wrapText="1"/>
      <protection locked="0"/>
    </xf>
    <xf numFmtId="0" fontId="153" fillId="32" borderId="114" xfId="0" applyFont="1" applyFill="1" applyBorder="1" applyAlignment="1" applyProtection="1">
      <alignment horizontal="left" vertical="center" wrapText="1"/>
      <protection locked="0"/>
    </xf>
    <xf numFmtId="0" fontId="153" fillId="32" borderId="140" xfId="0" applyFont="1" applyFill="1" applyBorder="1" applyAlignment="1" applyProtection="1">
      <alignment horizontal="left" vertical="center" wrapText="1"/>
      <protection locked="0"/>
    </xf>
    <xf numFmtId="0" fontId="143" fillId="40" borderId="63" xfId="0" applyFont="1" applyFill="1" applyBorder="1" applyAlignment="1" applyProtection="1">
      <alignment horizontal="center" vertical="center" wrapText="1"/>
    </xf>
    <xf numFmtId="171" fontId="107" fillId="35" borderId="49" xfId="109" applyNumberFormat="1" applyFont="1" applyFill="1" applyBorder="1" applyAlignment="1" applyProtection="1">
      <alignment horizontal="center" vertical="center"/>
      <protection locked="0"/>
    </xf>
    <xf numFmtId="171" fontId="107" fillId="35" borderId="12" xfId="109" applyNumberFormat="1" applyFont="1" applyFill="1" applyBorder="1" applyAlignment="1" applyProtection="1">
      <alignment horizontal="center" vertical="center"/>
      <protection locked="0"/>
    </xf>
    <xf numFmtId="171" fontId="56" fillId="35" borderId="38" xfId="109" applyNumberFormat="1" applyFont="1" applyFill="1" applyBorder="1" applyAlignment="1" applyProtection="1">
      <alignment horizontal="center" vertical="center"/>
      <protection locked="0"/>
    </xf>
    <xf numFmtId="171" fontId="56" fillId="35" borderId="34" xfId="109" applyNumberFormat="1" applyFont="1" applyFill="1" applyBorder="1" applyAlignment="1" applyProtection="1">
      <alignment horizontal="center" vertical="center"/>
      <protection locked="0"/>
    </xf>
    <xf numFmtId="171" fontId="107" fillId="35" borderId="50" xfId="109" applyNumberFormat="1" applyFont="1" applyFill="1" applyBorder="1" applyAlignment="1" applyProtection="1">
      <alignment horizontal="center" vertical="center"/>
      <protection locked="0"/>
    </xf>
    <xf numFmtId="171" fontId="107" fillId="35" borderId="39" xfId="109" applyNumberFormat="1" applyFont="1" applyFill="1" applyBorder="1" applyAlignment="1" applyProtection="1">
      <alignment horizontal="center" vertical="center"/>
      <protection locked="0"/>
    </xf>
    <xf numFmtId="3" fontId="53" fillId="32" borderId="56" xfId="0" applyNumberFormat="1" applyFont="1" applyFill="1" applyBorder="1" applyAlignment="1" applyProtection="1">
      <alignment horizontal="justify" vertical="center" wrapText="1"/>
    </xf>
    <xf numFmtId="3" fontId="53" fillId="32" borderId="57" xfId="0" applyNumberFormat="1" applyFont="1" applyFill="1" applyBorder="1" applyAlignment="1" applyProtection="1">
      <alignment horizontal="justify" vertical="center" wrapText="1"/>
    </xf>
    <xf numFmtId="0" fontId="53" fillId="32" borderId="58" xfId="0" applyFont="1" applyFill="1" applyBorder="1" applyAlignment="1" applyProtection="1">
      <alignment horizontal="justify" vertical="center" wrapText="1"/>
    </xf>
    <xf numFmtId="171" fontId="85" fillId="35" borderId="60" xfId="109" applyNumberFormat="1" applyFont="1" applyFill="1" applyBorder="1" applyAlignment="1" applyProtection="1">
      <alignment horizontal="center" vertical="center"/>
      <protection locked="0"/>
    </xf>
    <xf numFmtId="0" fontId="132" fillId="32" borderId="0" xfId="0" applyFont="1" applyFill="1" applyBorder="1" applyAlignment="1" applyProtection="1">
      <alignment horizontal="left" vertical="center"/>
    </xf>
    <xf numFmtId="0" fontId="125" fillId="32" borderId="0" xfId="0" applyFont="1" applyFill="1" applyBorder="1" applyAlignment="1" applyProtection="1">
      <alignment horizontal="right" vertical="center"/>
    </xf>
    <xf numFmtId="0" fontId="126" fillId="32" borderId="0" xfId="100" applyFont="1" applyFill="1" applyBorder="1" applyAlignment="1" applyProtection="1">
      <alignment horizontal="center" vertical="center"/>
    </xf>
    <xf numFmtId="0" fontId="127" fillId="32" borderId="0" xfId="100" applyFont="1" applyFill="1" applyBorder="1" applyAlignment="1" applyProtection="1">
      <alignment horizontal="center" vertical="center"/>
    </xf>
    <xf numFmtId="0" fontId="128" fillId="41" borderId="0" xfId="0" applyFont="1" applyFill="1" applyBorder="1" applyAlignment="1" applyProtection="1">
      <alignment vertical="center"/>
    </xf>
    <xf numFmtId="0" fontId="128" fillId="32" borderId="0" xfId="0" applyFont="1" applyFill="1" applyBorder="1" applyAlignment="1" applyProtection="1">
      <alignment vertical="center"/>
    </xf>
    <xf numFmtId="0" fontId="128" fillId="24" borderId="0" xfId="0" applyFont="1" applyFill="1" applyBorder="1" applyAlignment="1" applyProtection="1">
      <alignment vertical="center"/>
    </xf>
    <xf numFmtId="0" fontId="128" fillId="41" borderId="0" xfId="0" applyFont="1" applyFill="1" applyAlignment="1" applyProtection="1">
      <alignment vertical="center"/>
    </xf>
    <xf numFmtId="0" fontId="128" fillId="32" borderId="0" xfId="0" applyFont="1" applyFill="1" applyAlignment="1" applyProtection="1">
      <alignment vertical="center"/>
    </xf>
    <xf numFmtId="0" fontId="128" fillId="24" borderId="0" xfId="0" applyFont="1" applyFill="1" applyAlignment="1" applyProtection="1">
      <alignment vertical="center"/>
    </xf>
    <xf numFmtId="0" fontId="133" fillId="0" borderId="0" xfId="0" applyFont="1" applyFill="1" applyBorder="1" applyAlignment="1" applyProtection="1">
      <alignment horizontal="center" vertical="center"/>
    </xf>
    <xf numFmtId="0" fontId="126" fillId="32" borderId="0" xfId="0" applyFont="1" applyFill="1" applyBorder="1" applyAlignment="1" applyProtection="1">
      <alignment horizontal="center" vertical="center"/>
    </xf>
    <xf numFmtId="0" fontId="84" fillId="0" borderId="80" xfId="0" applyFont="1" applyFill="1" applyBorder="1" applyAlignment="1" applyProtection="1">
      <alignment vertical="justify"/>
    </xf>
    <xf numFmtId="0" fontId="84" fillId="0" borderId="81" xfId="0" applyFont="1" applyFill="1" applyBorder="1" applyAlignment="1" applyProtection="1">
      <alignment vertical="justify"/>
    </xf>
    <xf numFmtId="0" fontId="84" fillId="35" borderId="82" xfId="0" applyFont="1" applyFill="1" applyBorder="1" applyAlignment="1" applyProtection="1">
      <alignment vertical="justify"/>
    </xf>
    <xf numFmtId="175" fontId="85" fillId="35" borderId="67" xfId="112" applyNumberFormat="1" applyFont="1" applyFill="1" applyBorder="1" applyAlignment="1" applyProtection="1">
      <alignment horizontal="center" vertical="justify"/>
    </xf>
    <xf numFmtId="171" fontId="85" fillId="35" borderId="67" xfId="109" applyNumberFormat="1" applyFont="1" applyFill="1" applyBorder="1" applyAlignment="1" applyProtection="1">
      <alignment horizontal="center" vertical="justify"/>
    </xf>
    <xf numFmtId="175" fontId="85" fillId="35" borderId="68" xfId="112" applyNumberFormat="1" applyFont="1" applyFill="1" applyBorder="1" applyAlignment="1" applyProtection="1">
      <alignment horizontal="center" vertical="justify"/>
    </xf>
    <xf numFmtId="171" fontId="85" fillId="35" borderId="68" xfId="109" applyNumberFormat="1" applyFont="1" applyFill="1" applyBorder="1" applyAlignment="1" applyProtection="1">
      <alignment horizontal="center" vertical="justify"/>
    </xf>
    <xf numFmtId="175" fontId="85" fillId="35" borderId="67" xfId="109" applyNumberFormat="1" applyFont="1" applyFill="1" applyBorder="1" applyAlignment="1" applyProtection="1">
      <alignment horizontal="center" vertical="justify"/>
    </xf>
    <xf numFmtId="0" fontId="84" fillId="35" borderId="83" xfId="0" applyFont="1" applyFill="1" applyBorder="1" applyAlignment="1" applyProtection="1">
      <alignment vertical="justify"/>
    </xf>
    <xf numFmtId="175" fontId="85" fillId="35" borderId="70" xfId="109" applyNumberFormat="1" applyFont="1" applyFill="1" applyBorder="1" applyAlignment="1" applyProtection="1">
      <alignment horizontal="center" vertical="justify"/>
    </xf>
    <xf numFmtId="171" fontId="85" fillId="35" borderId="70" xfId="109" applyNumberFormat="1" applyFont="1" applyFill="1" applyBorder="1" applyAlignment="1" applyProtection="1">
      <alignment horizontal="center" vertical="justify"/>
    </xf>
    <xf numFmtId="0" fontId="84" fillId="23" borderId="60" xfId="0" applyFont="1" applyFill="1" applyBorder="1" applyAlignment="1" applyProtection="1">
      <alignment horizontal="center" vertical="center"/>
    </xf>
    <xf numFmtId="0" fontId="84" fillId="0" borderId="77" xfId="0" applyFont="1" applyFill="1" applyBorder="1" applyAlignment="1" applyProtection="1">
      <alignment vertical="center"/>
    </xf>
    <xf numFmtId="0" fontId="107" fillId="35" borderId="74" xfId="0" applyFont="1" applyFill="1" applyBorder="1" applyAlignment="1" applyProtection="1">
      <alignment horizontal="center"/>
    </xf>
    <xf numFmtId="0" fontId="84" fillId="35" borderId="77" xfId="0" applyFont="1" applyFill="1" applyBorder="1" applyAlignment="1" applyProtection="1">
      <alignment vertical="center"/>
    </xf>
    <xf numFmtId="175" fontId="85" fillId="35" borderId="68" xfId="109" applyNumberFormat="1" applyFont="1" applyFill="1" applyBorder="1" applyAlignment="1" applyProtection="1">
      <alignment horizontal="center" vertical="justify"/>
    </xf>
    <xf numFmtId="171" fontId="85" fillId="35" borderId="28" xfId="109" applyNumberFormat="1" applyFont="1" applyFill="1" applyBorder="1" applyAlignment="1" applyProtection="1">
      <alignment horizontal="center" vertical="justify"/>
    </xf>
    <xf numFmtId="0" fontId="84" fillId="35" borderId="78" xfId="0" applyFont="1" applyFill="1" applyBorder="1" applyAlignment="1" applyProtection="1">
      <alignment vertical="center"/>
    </xf>
    <xf numFmtId="171" fontId="85" fillId="35" borderId="71" xfId="109" applyNumberFormat="1" applyFont="1" applyFill="1" applyBorder="1" applyAlignment="1" applyProtection="1">
      <alignment horizontal="center" vertical="justify"/>
    </xf>
    <xf numFmtId="0" fontId="107" fillId="35" borderId="75" xfId="0" applyFont="1" applyFill="1" applyBorder="1" applyAlignment="1" applyProtection="1">
      <alignment horizontal="center"/>
    </xf>
    <xf numFmtId="0" fontId="84" fillId="35" borderId="66" xfId="0" applyFont="1" applyFill="1" applyBorder="1" applyAlignment="1" applyProtection="1">
      <alignment horizontal="left" vertical="justify"/>
    </xf>
    <xf numFmtId="171" fontId="85" fillId="35" borderId="66" xfId="109" applyNumberFormat="1" applyFont="1" applyFill="1" applyBorder="1" applyProtection="1"/>
    <xf numFmtId="0" fontId="84" fillId="35" borderId="65" xfId="0" applyFont="1" applyFill="1" applyBorder="1" applyAlignment="1" applyProtection="1">
      <alignment horizontal="left" vertical="justify"/>
    </xf>
    <xf numFmtId="171" fontId="85" fillId="35" borderId="65" xfId="109" applyNumberFormat="1" applyFont="1" applyFill="1" applyBorder="1" applyProtection="1"/>
    <xf numFmtId="0" fontId="84" fillId="35" borderId="67" xfId="0" applyFont="1" applyFill="1" applyBorder="1" applyAlignment="1" applyProtection="1">
      <alignment horizontal="left" vertical="justify"/>
    </xf>
    <xf numFmtId="171" fontId="85" fillId="35" borderId="67" xfId="109" applyNumberFormat="1" applyFont="1" applyFill="1" applyBorder="1" applyProtection="1"/>
    <xf numFmtId="0" fontId="84" fillId="35" borderId="70" xfId="0" applyFont="1" applyFill="1" applyBorder="1" applyAlignment="1" applyProtection="1">
      <alignment horizontal="left" vertical="justify"/>
    </xf>
    <xf numFmtId="171" fontId="85" fillId="35" borderId="70" xfId="109" applyNumberFormat="1" applyFont="1" applyFill="1" applyBorder="1" applyProtection="1"/>
    <xf numFmtId="171" fontId="85" fillId="35" borderId="59" xfId="109" applyNumberFormat="1" applyFont="1" applyFill="1" applyBorder="1" applyAlignment="1" applyProtection="1">
      <alignment horizontal="center" vertical="center"/>
      <protection locked="0"/>
    </xf>
    <xf numFmtId="175" fontId="85" fillId="35" borderId="66" xfId="112" applyNumberFormat="1" applyFont="1" applyFill="1" applyBorder="1" applyAlignment="1" applyProtection="1">
      <alignment horizontal="center" vertical="center"/>
      <protection locked="0"/>
    </xf>
    <xf numFmtId="171" fontId="85" fillId="35" borderId="66" xfId="109" applyNumberFormat="1" applyFont="1" applyFill="1" applyBorder="1" applyAlignment="1" applyProtection="1">
      <alignment horizontal="center" vertical="center"/>
      <protection locked="0"/>
    </xf>
    <xf numFmtId="9" fontId="85" fillId="35" borderId="84" xfId="238" applyFont="1" applyFill="1" applyBorder="1" applyAlignment="1" applyProtection="1">
      <alignment horizontal="center" vertical="center"/>
      <protection locked="0"/>
    </xf>
    <xf numFmtId="175" fontId="85" fillId="35" borderId="65" xfId="112" applyNumberFormat="1" applyFont="1" applyFill="1" applyBorder="1" applyAlignment="1" applyProtection="1">
      <alignment horizontal="center" vertical="center"/>
      <protection locked="0"/>
    </xf>
    <xf numFmtId="171" fontId="85" fillId="35" borderId="65" xfId="109" applyNumberFormat="1" applyFont="1" applyFill="1" applyBorder="1" applyAlignment="1" applyProtection="1">
      <alignment horizontal="center" vertical="center"/>
      <protection locked="0"/>
    </xf>
    <xf numFmtId="9" fontId="85" fillId="35" borderId="73" xfId="238" applyFont="1" applyFill="1" applyBorder="1" applyAlignment="1" applyProtection="1">
      <alignment horizontal="center" vertical="center"/>
      <protection locked="0"/>
    </xf>
    <xf numFmtId="9" fontId="85" fillId="35" borderId="74" xfId="238" applyFont="1" applyFill="1" applyBorder="1" applyAlignment="1" applyProtection="1">
      <alignment horizontal="center" vertical="center"/>
      <protection locked="0"/>
    </xf>
    <xf numFmtId="175" fontId="85" fillId="35" borderId="66" xfId="109" applyNumberFormat="1" applyFont="1" applyFill="1" applyBorder="1" applyAlignment="1" applyProtection="1">
      <alignment horizontal="center" vertical="center"/>
      <protection locked="0"/>
    </xf>
    <xf numFmtId="171" fontId="85" fillId="35" borderId="69" xfId="109" applyNumberFormat="1" applyFont="1" applyFill="1" applyBorder="1" applyAlignment="1" applyProtection="1">
      <alignment horizontal="center" vertical="center"/>
      <protection locked="0"/>
    </xf>
    <xf numFmtId="9" fontId="85" fillId="35" borderId="66" xfId="238" applyFont="1" applyFill="1" applyBorder="1" applyAlignment="1" applyProtection="1">
      <alignment horizontal="center" vertical="center"/>
      <protection locked="0"/>
    </xf>
    <xf numFmtId="0" fontId="107" fillId="35" borderId="73" xfId="0" applyFont="1" applyFill="1" applyBorder="1" applyAlignment="1" applyProtection="1">
      <alignment horizontal="center" vertical="center"/>
      <protection locked="0"/>
    </xf>
    <xf numFmtId="175" fontId="85" fillId="35" borderId="67" xfId="109" applyNumberFormat="1" applyFont="1" applyFill="1" applyBorder="1" applyAlignment="1" applyProtection="1">
      <alignment horizontal="center" vertical="center"/>
      <protection locked="0"/>
    </xf>
    <xf numFmtId="9" fontId="85" fillId="35" borderId="67" xfId="238" applyFont="1" applyFill="1" applyBorder="1" applyAlignment="1" applyProtection="1">
      <alignment horizontal="center" vertical="center"/>
      <protection locked="0"/>
    </xf>
    <xf numFmtId="0" fontId="107" fillId="35" borderId="74" xfId="0" applyFont="1" applyFill="1" applyBorder="1" applyAlignment="1" applyProtection="1">
      <alignment horizontal="center" vertical="center"/>
      <protection locked="0"/>
    </xf>
    <xf numFmtId="0" fontId="84" fillId="0" borderId="6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143" fillId="40" borderId="59" xfId="155" applyFont="1" applyFill="1" applyBorder="1" applyAlignment="1" applyProtection="1">
      <alignment horizontal="center" vertical="center" wrapText="1"/>
    </xf>
    <xf numFmtId="0" fontId="143" fillId="40" borderId="20" xfId="155" applyFont="1" applyFill="1" applyBorder="1" applyAlignment="1" applyProtection="1">
      <alignment horizontal="center" vertical="center" wrapText="1"/>
    </xf>
    <xf numFmtId="0" fontId="143" fillId="40" borderId="19" xfId="155" applyFont="1" applyFill="1" applyBorder="1" applyAlignment="1" applyProtection="1">
      <alignment horizontal="center" vertical="center" wrapText="1"/>
    </xf>
    <xf numFmtId="0" fontId="143" fillId="40" borderId="100" xfId="155" applyFont="1" applyFill="1" applyBorder="1" applyAlignment="1" applyProtection="1">
      <alignment horizontal="center" vertical="center" wrapText="1"/>
    </xf>
    <xf numFmtId="0" fontId="143" fillId="40" borderId="72" xfId="155" applyFont="1" applyFill="1" applyBorder="1" applyAlignment="1" applyProtection="1">
      <alignment horizontal="center" vertical="center" wrapText="1"/>
    </xf>
    <xf numFmtId="0" fontId="143" fillId="40" borderId="0" xfId="155" applyFont="1" applyFill="1" applyAlignment="1" applyProtection="1">
      <alignment horizontal="center" vertical="center" wrapText="1"/>
    </xf>
    <xf numFmtId="0" fontId="34" fillId="24" borderId="0" xfId="0" applyFont="1" applyFill="1" applyAlignment="1" applyProtection="1">
      <alignment horizontal="center" vertical="center" wrapText="1"/>
    </xf>
    <xf numFmtId="0" fontId="34" fillId="32" borderId="0" xfId="0" applyFont="1" applyFill="1" applyAlignment="1" applyProtection="1">
      <alignment horizontal="center" vertical="center" wrapText="1"/>
    </xf>
    <xf numFmtId="0" fontId="34" fillId="0" borderId="0" xfId="0" applyFont="1" applyAlignment="1" applyProtection="1">
      <alignment horizontal="center"/>
    </xf>
    <xf numFmtId="0" fontId="34" fillId="0" borderId="51" xfId="155" applyFont="1" applyBorder="1" applyAlignment="1" applyProtection="1">
      <alignment horizontal="center" vertical="center" wrapText="1"/>
    </xf>
    <xf numFmtId="0" fontId="34" fillId="0" borderId="4" xfId="155" applyFont="1" applyBorder="1" applyAlignment="1" applyProtection="1">
      <alignment horizontal="center" vertical="center"/>
    </xf>
    <xf numFmtId="0" fontId="144" fillId="0" borderId="4" xfId="155" applyFont="1" applyBorder="1" applyAlignment="1" applyProtection="1">
      <alignment horizontal="center" vertical="center"/>
    </xf>
    <xf numFmtId="0" fontId="34" fillId="24" borderId="0" xfId="0" applyFont="1" applyFill="1" applyAlignment="1" applyProtection="1">
      <alignment horizontal="center"/>
    </xf>
    <xf numFmtId="0" fontId="34" fillId="32" borderId="0" xfId="0" applyFont="1" applyFill="1" applyAlignment="1" applyProtection="1">
      <alignment horizontal="center"/>
    </xf>
    <xf numFmtId="0" fontId="34" fillId="0" borderId="4" xfId="155" applyFont="1" applyBorder="1" applyAlignment="1" applyProtection="1">
      <alignment horizontal="center" vertical="center" wrapText="1"/>
    </xf>
    <xf numFmtId="185" fontId="34" fillId="24" borderId="0" xfId="0" applyNumberFormat="1" applyFont="1" applyFill="1" applyAlignment="1" applyProtection="1">
      <alignment horizontal="center"/>
    </xf>
    <xf numFmtId="9" fontId="34" fillId="0" borderId="0" xfId="256" applyFont="1" applyAlignment="1" applyProtection="1">
      <alignment horizontal="center"/>
    </xf>
    <xf numFmtId="0" fontId="34" fillId="35" borderId="51" xfId="155" applyFont="1" applyFill="1" applyBorder="1" applyAlignment="1" applyProtection="1">
      <alignment horizontal="center" vertical="center" wrapText="1"/>
      <protection locked="0"/>
    </xf>
    <xf numFmtId="184" fontId="34" fillId="35" borderId="51" xfId="155" applyNumberFormat="1" applyFont="1" applyFill="1" applyBorder="1" applyAlignment="1" applyProtection="1">
      <alignment horizontal="center" vertical="center" wrapText="1"/>
      <protection locked="0"/>
    </xf>
    <xf numFmtId="184" fontId="34" fillId="0" borderId="51" xfId="155" applyNumberFormat="1" applyFont="1" applyBorder="1" applyAlignment="1" applyProtection="1">
      <alignment horizontal="center" vertical="center" wrapText="1"/>
      <protection locked="0"/>
    </xf>
    <xf numFmtId="9" fontId="34" fillId="32" borderId="51" xfId="256" applyFont="1" applyFill="1" applyBorder="1" applyAlignment="1" applyProtection="1">
      <alignment horizontal="center" vertical="center" wrapText="1"/>
      <protection locked="0"/>
    </xf>
    <xf numFmtId="9" fontId="34" fillId="0" borderId="51" xfId="256" applyFont="1" applyBorder="1" applyAlignment="1" applyProtection="1">
      <alignment horizontal="center" vertical="center" wrapText="1"/>
      <protection locked="0"/>
    </xf>
    <xf numFmtId="14" fontId="34" fillId="35" borderId="51" xfId="155" applyNumberFormat="1" applyFont="1" applyFill="1" applyBorder="1" applyAlignment="1" applyProtection="1">
      <alignment horizontal="center" vertical="center" wrapText="1"/>
      <protection locked="0"/>
    </xf>
    <xf numFmtId="187" fontId="34" fillId="35" borderId="51" xfId="155" applyNumberFormat="1" applyFont="1" applyFill="1" applyBorder="1" applyAlignment="1" applyProtection="1">
      <alignment horizontal="center" vertical="center" wrapText="1"/>
      <protection locked="0"/>
    </xf>
    <xf numFmtId="184" fontId="34" fillId="32" borderId="4" xfId="155" applyNumberFormat="1" applyFont="1" applyFill="1" applyBorder="1" applyAlignment="1" applyProtection="1">
      <alignment horizontal="center" vertical="center" wrapText="1"/>
      <protection locked="0"/>
    </xf>
    <xf numFmtId="187" fontId="34" fillId="35" borderId="4" xfId="155" applyNumberFormat="1" applyFont="1" applyFill="1" applyBorder="1" applyAlignment="1" applyProtection="1">
      <alignment horizontal="center" vertical="center" wrapText="1"/>
      <protection locked="0"/>
    </xf>
    <xf numFmtId="42" fontId="34" fillId="35" borderId="4" xfId="155" applyNumberFormat="1" applyFont="1" applyFill="1" applyBorder="1" applyAlignment="1" applyProtection="1">
      <alignment horizontal="center" vertical="center" wrapText="1"/>
      <protection locked="0"/>
    </xf>
    <xf numFmtId="190" fontId="34" fillId="35" borderId="51" xfId="112" applyNumberFormat="1" applyFont="1" applyFill="1" applyBorder="1" applyAlignment="1" applyProtection="1">
      <alignment horizontal="center" vertical="center"/>
      <protection locked="0"/>
    </xf>
    <xf numFmtId="187" fontId="34" fillId="35" borderId="51" xfId="112" applyNumberFormat="1" applyFont="1" applyFill="1" applyBorder="1" applyAlignment="1" applyProtection="1">
      <alignment horizontal="center" vertical="center"/>
      <protection locked="0"/>
    </xf>
    <xf numFmtId="0" fontId="155" fillId="32" borderId="146" xfId="0" applyFont="1" applyFill="1" applyBorder="1" applyAlignment="1" applyProtection="1">
      <alignment horizontal="center" vertical="center" wrapText="1"/>
      <protection locked="0"/>
    </xf>
    <xf numFmtId="0" fontId="146" fillId="0" borderId="139" xfId="0" applyFont="1" applyBorder="1" applyAlignment="1" applyProtection="1">
      <alignment horizontal="left" vertical="justify"/>
      <protection locked="0"/>
    </xf>
    <xf numFmtId="189" fontId="163" fillId="32" borderId="152" xfId="0" applyNumberFormat="1" applyFont="1" applyFill="1" applyBorder="1" applyAlignment="1" applyProtection="1">
      <alignment vertical="justify"/>
      <protection locked="0"/>
    </xf>
    <xf numFmtId="189" fontId="163" fillId="32" borderId="153" xfId="0" applyNumberFormat="1" applyFont="1" applyFill="1" applyBorder="1" applyAlignment="1" applyProtection="1">
      <alignment vertical="justify"/>
      <protection locked="0"/>
    </xf>
    <xf numFmtId="171" fontId="153" fillId="32" borderId="4" xfId="112" applyNumberFormat="1" applyFont="1" applyFill="1" applyBorder="1" applyAlignment="1" applyProtection="1">
      <alignment horizontal="left" vertical="center" wrapText="1"/>
      <protection locked="0"/>
    </xf>
    <xf numFmtId="0" fontId="153" fillId="32" borderId="162" xfId="0" applyFont="1" applyFill="1" applyBorder="1" applyAlignment="1" applyProtection="1">
      <alignment vertical="center" wrapText="1"/>
      <protection locked="0"/>
    </xf>
    <xf numFmtId="0" fontId="153" fillId="32" borderId="117" xfId="0" applyFont="1" applyFill="1" applyBorder="1" applyAlignment="1" applyProtection="1">
      <alignment vertical="center" wrapText="1"/>
      <protection locked="0"/>
    </xf>
    <xf numFmtId="0" fontId="153" fillId="32" borderId="163" xfId="0" applyFont="1" applyFill="1" applyBorder="1" applyAlignment="1" applyProtection="1">
      <alignment vertical="center" wrapText="1"/>
      <protection locked="0"/>
    </xf>
    <xf numFmtId="0" fontId="147" fillId="0" borderId="119" xfId="0" applyFont="1" applyBorder="1" applyAlignment="1" applyProtection="1">
      <alignment horizontal="center" vertical="center" wrapText="1"/>
      <protection locked="0"/>
    </xf>
    <xf numFmtId="0" fontId="147" fillId="32" borderId="123" xfId="0" applyFont="1" applyFill="1" applyBorder="1" applyAlignment="1" applyProtection="1">
      <alignment horizontal="center" vertical="center" wrapText="1"/>
      <protection locked="0"/>
    </xf>
    <xf numFmtId="14" fontId="153" fillId="32" borderId="117" xfId="0" applyNumberFormat="1" applyFont="1" applyFill="1" applyBorder="1" applyAlignment="1" applyProtection="1">
      <alignment horizontal="center" vertical="center" wrapText="1"/>
      <protection locked="0"/>
    </xf>
    <xf numFmtId="14" fontId="153" fillId="32" borderId="117" xfId="0" applyNumberFormat="1" applyFont="1" applyFill="1" applyBorder="1" applyAlignment="1" applyProtection="1">
      <alignment vertical="center" wrapText="1"/>
      <protection locked="0"/>
    </xf>
    <xf numFmtId="0" fontId="136" fillId="23" borderId="0" xfId="0" applyFont="1" applyFill="1" applyAlignment="1" applyProtection="1">
      <alignment horizontal="center" vertical="justify"/>
    </xf>
    <xf numFmtId="0" fontId="119" fillId="23" borderId="4" xfId="0" applyFont="1" applyFill="1" applyBorder="1" applyAlignment="1" applyProtection="1">
      <alignment horizontal="left" vertical="justify"/>
    </xf>
    <xf numFmtId="0" fontId="119" fillId="23" borderId="168" xfId="0" applyFont="1" applyFill="1" applyBorder="1" applyAlignment="1" applyProtection="1">
      <alignment horizontal="left" vertical="justify"/>
    </xf>
    <xf numFmtId="0" fontId="119" fillId="32" borderId="4" xfId="0" applyFont="1" applyFill="1" applyBorder="1" applyAlignment="1" applyProtection="1">
      <alignment horizontal="left" vertical="justify"/>
    </xf>
    <xf numFmtId="0" fontId="119" fillId="32" borderId="168" xfId="0" applyFont="1" applyFill="1" applyBorder="1" applyAlignment="1" applyProtection="1">
      <alignment horizontal="left" vertical="justify"/>
    </xf>
    <xf numFmtId="0" fontId="119" fillId="23" borderId="169" xfId="0" applyFont="1" applyFill="1" applyBorder="1" applyAlignment="1" applyProtection="1">
      <alignment horizontal="left" vertical="justify"/>
    </xf>
    <xf numFmtId="0" fontId="119" fillId="23" borderId="170" xfId="0" applyFont="1" applyFill="1" applyBorder="1" applyAlignment="1" applyProtection="1">
      <alignment horizontal="left" vertical="justify"/>
    </xf>
    <xf numFmtId="0" fontId="141" fillId="23" borderId="171" xfId="0" applyFont="1" applyFill="1" applyBorder="1" applyAlignment="1" applyProtection="1">
      <alignment horizontal="center"/>
    </xf>
    <xf numFmtId="0" fontId="141" fillId="23" borderId="172" xfId="0" applyFont="1" applyFill="1" applyBorder="1" applyAlignment="1" applyProtection="1">
      <alignment horizontal="center"/>
    </xf>
    <xf numFmtId="0" fontId="141" fillId="23" borderId="173" xfId="0" applyFont="1" applyFill="1" applyBorder="1" applyAlignment="1" applyProtection="1">
      <alignment horizontal="center"/>
    </xf>
    <xf numFmtId="0" fontId="119" fillId="35" borderId="174" xfId="0" applyFont="1" applyFill="1" applyBorder="1" applyAlignment="1" applyProtection="1">
      <alignment horizontal="left"/>
    </xf>
    <xf numFmtId="0" fontId="119" fillId="35" borderId="175" xfId="0" applyFont="1" applyFill="1" applyBorder="1" applyAlignment="1" applyProtection="1">
      <alignment horizontal="left"/>
    </xf>
    <xf numFmtId="0" fontId="141" fillId="32" borderId="176" xfId="0" applyFont="1" applyFill="1" applyBorder="1" applyAlignment="1" applyProtection="1">
      <alignment horizontal="center" vertical="center"/>
    </xf>
    <xf numFmtId="0" fontId="141" fillId="32" borderId="177" xfId="0" applyFont="1" applyFill="1" applyBorder="1" applyAlignment="1" applyProtection="1">
      <alignment horizontal="center" vertical="center"/>
    </xf>
    <xf numFmtId="0" fontId="119" fillId="23" borderId="174" xfId="0" applyFont="1" applyFill="1" applyBorder="1" applyAlignment="1" applyProtection="1">
      <alignment horizontal="left" wrapText="1"/>
    </xf>
    <xf numFmtId="0" fontId="119" fillId="23" borderId="175" xfId="0" applyFont="1" applyFill="1" applyBorder="1" applyAlignment="1" applyProtection="1">
      <alignment horizontal="left" wrapText="1"/>
    </xf>
    <xf numFmtId="0" fontId="119" fillId="23" borderId="178" xfId="0" applyFont="1" applyFill="1" applyBorder="1" applyAlignment="1" applyProtection="1">
      <alignment horizontal="center"/>
    </xf>
    <xf numFmtId="0" fontId="119" fillId="23" borderId="174" xfId="0" applyFont="1" applyFill="1" applyBorder="1" applyAlignment="1" applyProtection="1">
      <alignment horizontal="center"/>
    </xf>
    <xf numFmtId="0" fontId="119" fillId="23" borderId="175" xfId="0" applyFont="1" applyFill="1" applyBorder="1" applyAlignment="1" applyProtection="1">
      <alignment horizontal="center"/>
    </xf>
    <xf numFmtId="0" fontId="119" fillId="32" borderId="178" xfId="0" applyFont="1" applyFill="1" applyBorder="1" applyAlignment="1" applyProtection="1">
      <alignment horizontal="left" vertical="justify"/>
    </xf>
    <xf numFmtId="0" fontId="119" fillId="32" borderId="174" xfId="0" applyFont="1" applyFill="1" applyBorder="1" applyAlignment="1" applyProtection="1">
      <alignment horizontal="left" vertical="justify"/>
    </xf>
    <xf numFmtId="0" fontId="119" fillId="32" borderId="175" xfId="0" applyFont="1" applyFill="1" applyBorder="1" applyAlignment="1" applyProtection="1">
      <alignment horizontal="left" vertical="justify"/>
    </xf>
    <xf numFmtId="0" fontId="85" fillId="35" borderId="35" xfId="0" applyFont="1" applyFill="1" applyBorder="1" applyAlignment="1" applyProtection="1">
      <alignment horizontal="left"/>
      <protection locked="0"/>
    </xf>
    <xf numFmtId="0" fontId="85" fillId="35" borderId="86" xfId="0" applyFont="1" applyFill="1" applyBorder="1" applyAlignment="1" applyProtection="1">
      <alignment horizontal="left"/>
      <protection locked="0"/>
    </xf>
    <xf numFmtId="0" fontId="85" fillId="35" borderId="33" xfId="0" applyFont="1" applyFill="1" applyBorder="1" applyAlignment="1" applyProtection="1">
      <alignment horizontal="left"/>
      <protection locked="0"/>
    </xf>
    <xf numFmtId="0" fontId="84" fillId="0" borderId="35" xfId="0" applyFont="1" applyBorder="1" applyAlignment="1" applyProtection="1">
      <alignment horizontal="center"/>
    </xf>
    <xf numFmtId="0" fontId="84" fillId="0" borderId="86" xfId="0" applyFont="1" applyBorder="1" applyAlignment="1" applyProtection="1">
      <alignment horizontal="center"/>
    </xf>
    <xf numFmtId="0" fontId="84" fillId="0" borderId="33" xfId="0" applyFont="1" applyBorder="1" applyAlignment="1" applyProtection="1">
      <alignment horizontal="center"/>
    </xf>
    <xf numFmtId="0" fontId="85" fillId="35" borderId="35" xfId="0" applyFont="1" applyFill="1" applyBorder="1" applyAlignment="1" applyProtection="1">
      <alignment horizontal="center"/>
      <protection locked="0"/>
    </xf>
    <xf numFmtId="0" fontId="85" fillId="35" borderId="86" xfId="0" applyFont="1" applyFill="1" applyBorder="1" applyAlignment="1" applyProtection="1">
      <alignment horizontal="center"/>
      <protection locked="0"/>
    </xf>
    <xf numFmtId="0" fontId="85" fillId="35" borderId="33" xfId="0" applyFont="1" applyFill="1" applyBorder="1" applyAlignment="1" applyProtection="1">
      <alignment horizontal="center"/>
      <protection locked="0"/>
    </xf>
    <xf numFmtId="171" fontId="85" fillId="39" borderId="35" xfId="109" applyNumberFormat="1" applyFont="1" applyFill="1" applyBorder="1" applyAlignment="1" applyProtection="1">
      <alignment horizontal="center"/>
      <protection locked="0"/>
    </xf>
    <xf numFmtId="171" fontId="85" fillId="39" borderId="33" xfId="109" applyNumberFormat="1" applyFont="1" applyFill="1" applyBorder="1" applyAlignment="1" applyProtection="1">
      <alignment horizontal="center"/>
      <protection locked="0"/>
    </xf>
    <xf numFmtId="0" fontId="84" fillId="0" borderId="4" xfId="0" applyFont="1" applyBorder="1" applyAlignment="1" applyProtection="1">
      <alignment horizontal="center"/>
    </xf>
    <xf numFmtId="0" fontId="85" fillId="35" borderId="4" xfId="0" applyFont="1" applyFill="1" applyBorder="1" applyAlignment="1" applyProtection="1">
      <alignment horizontal="center"/>
      <protection locked="0"/>
    </xf>
    <xf numFmtId="0" fontId="3" fillId="0" borderId="0" xfId="155" applyFont="1" applyFill="1" applyAlignment="1" applyProtection="1">
      <alignment horizontal="left" vertical="top" wrapText="1"/>
    </xf>
    <xf numFmtId="0" fontId="3" fillId="0" borderId="88" xfId="155" applyFont="1" applyFill="1" applyBorder="1" applyAlignment="1" applyProtection="1">
      <alignment horizontal="left" vertical="top" wrapText="1"/>
    </xf>
    <xf numFmtId="0" fontId="107" fillId="35" borderId="89" xfId="155" applyFont="1" applyFill="1" applyBorder="1" applyAlignment="1" applyProtection="1">
      <alignment horizontal="left" vertical="top"/>
      <protection locked="0"/>
    </xf>
    <xf numFmtId="0" fontId="107" fillId="35" borderId="90" xfId="155" applyFont="1" applyFill="1" applyBorder="1" applyAlignment="1" applyProtection="1">
      <alignment horizontal="left" vertical="top"/>
      <protection locked="0"/>
    </xf>
    <xf numFmtId="0" fontId="107" fillId="35" borderId="91" xfId="155" applyFont="1" applyFill="1" applyBorder="1" applyAlignment="1" applyProtection="1">
      <alignment horizontal="left" vertical="top"/>
      <protection locked="0"/>
    </xf>
    <xf numFmtId="0" fontId="107" fillId="35" borderId="92" xfId="155" applyFont="1" applyFill="1" applyBorder="1" applyAlignment="1" applyProtection="1">
      <alignment horizontal="left" vertical="top"/>
      <protection locked="0"/>
    </xf>
    <xf numFmtId="0" fontId="107" fillId="35" borderId="0" xfId="155" applyFont="1" applyFill="1" applyBorder="1" applyAlignment="1" applyProtection="1">
      <alignment horizontal="left" vertical="top"/>
      <protection locked="0"/>
    </xf>
    <xf numFmtId="0" fontId="107" fillId="35" borderId="88" xfId="155" applyFont="1" applyFill="1" applyBorder="1" applyAlignment="1" applyProtection="1">
      <alignment horizontal="left" vertical="top"/>
      <protection locked="0"/>
    </xf>
    <xf numFmtId="0" fontId="107" fillId="35" borderId="93" xfId="155" applyFont="1" applyFill="1" applyBorder="1" applyAlignment="1" applyProtection="1">
      <alignment horizontal="left" vertical="top"/>
      <protection locked="0"/>
    </xf>
    <xf numFmtId="0" fontId="107" fillId="35" borderId="94" xfId="155" applyFont="1" applyFill="1" applyBorder="1" applyAlignment="1" applyProtection="1">
      <alignment horizontal="left" vertical="top"/>
      <protection locked="0"/>
    </xf>
    <xf numFmtId="0" fontId="107" fillId="35" borderId="95" xfId="155" applyFont="1" applyFill="1" applyBorder="1" applyAlignment="1" applyProtection="1">
      <alignment horizontal="left" vertical="top"/>
      <protection locked="0"/>
    </xf>
    <xf numFmtId="0" fontId="86" fillId="0" borderId="0" xfId="155" applyFont="1" applyFill="1" applyAlignment="1" applyProtection="1">
      <alignment horizontal="justify" vertical="center" wrapText="1"/>
    </xf>
    <xf numFmtId="0" fontId="120" fillId="40" borderId="110" xfId="155" applyFont="1" applyFill="1" applyBorder="1" applyAlignment="1" applyProtection="1">
      <alignment horizontal="center" vertical="center" wrapText="1"/>
    </xf>
    <xf numFmtId="0" fontId="133" fillId="40" borderId="110" xfId="155" applyFont="1" applyFill="1" applyBorder="1" applyAlignment="1" applyProtection="1">
      <alignment horizontal="center" vertical="center"/>
    </xf>
    <xf numFmtId="0" fontId="44" fillId="0" borderId="12" xfId="155" applyFont="1" applyFill="1" applyBorder="1" applyAlignment="1" applyProtection="1">
      <alignment horizontal="left" vertical="center"/>
    </xf>
    <xf numFmtId="0" fontId="44" fillId="0" borderId="35" xfId="155" applyFont="1" applyFill="1" applyBorder="1" applyAlignment="1" applyProtection="1">
      <alignment horizontal="left" vertical="center"/>
    </xf>
    <xf numFmtId="0" fontId="56" fillId="0" borderId="12" xfId="155" applyFont="1" applyFill="1" applyBorder="1" applyAlignment="1" applyProtection="1">
      <alignment horizontal="left" vertical="center"/>
    </xf>
    <xf numFmtId="0" fontId="70" fillId="0" borderId="35" xfId="155" applyFont="1" applyFill="1" applyBorder="1" applyAlignment="1" applyProtection="1">
      <alignment horizontal="left" vertical="center"/>
    </xf>
    <xf numFmtId="0" fontId="56" fillId="0" borderId="37" xfId="155" applyFont="1" applyFill="1" applyBorder="1" applyAlignment="1" applyProtection="1">
      <alignment vertical="center"/>
    </xf>
    <xf numFmtId="0" fontId="3" fillId="0" borderId="37" xfId="155" applyFill="1" applyBorder="1" applyAlignment="1" applyProtection="1">
      <alignment vertical="center"/>
    </xf>
    <xf numFmtId="0" fontId="72" fillId="0" borderId="96" xfId="155" applyFont="1" applyFill="1" applyBorder="1" applyAlignment="1" applyProtection="1">
      <alignment horizontal="center"/>
    </xf>
    <xf numFmtId="0" fontId="44" fillId="0" borderId="12" xfId="155" applyFont="1" applyFill="1" applyBorder="1" applyAlignment="1" applyProtection="1">
      <alignment horizontal="left" vertical="center" wrapText="1"/>
    </xf>
    <xf numFmtId="0" fontId="39" fillId="0" borderId="12" xfId="155" applyFont="1" applyFill="1" applyBorder="1" applyAlignment="1" applyProtection="1">
      <alignment vertical="center"/>
    </xf>
    <xf numFmtId="0" fontId="3" fillId="0" borderId="35" xfId="155" applyFill="1" applyBorder="1" applyAlignment="1" applyProtection="1">
      <alignment vertical="center"/>
    </xf>
    <xf numFmtId="171" fontId="72" fillId="0" borderId="39" xfId="109" applyNumberFormat="1" applyFont="1" applyFill="1" applyBorder="1" applyAlignment="1" applyProtection="1">
      <alignment horizontal="center"/>
    </xf>
    <xf numFmtId="171" fontId="72" fillId="0" borderId="12" xfId="109" applyNumberFormat="1" applyFont="1" applyFill="1" applyBorder="1" applyAlignment="1" applyProtection="1">
      <alignment horizontal="center"/>
    </xf>
    <xf numFmtId="171" fontId="72" fillId="0" borderId="34" xfId="109" applyNumberFormat="1" applyFont="1" applyFill="1" applyBorder="1" applyAlignment="1" applyProtection="1">
      <alignment horizontal="center"/>
    </xf>
    <xf numFmtId="0" fontId="56" fillId="0" borderId="12" xfId="155" applyFont="1" applyFill="1" applyBorder="1" applyAlignment="1" applyProtection="1">
      <alignment vertical="center"/>
    </xf>
    <xf numFmtId="0" fontId="70" fillId="0" borderId="35" xfId="155" applyFont="1" applyFill="1" applyBorder="1" applyAlignment="1" applyProtection="1">
      <alignment vertical="center"/>
    </xf>
    <xf numFmtId="171" fontId="48" fillId="0" borderId="39" xfId="109" applyNumberFormat="1" applyFont="1" applyFill="1" applyBorder="1" applyAlignment="1" applyProtection="1">
      <alignment horizontal="center"/>
    </xf>
    <xf numFmtId="171" fontId="48" fillId="0" borderId="12" xfId="109" applyNumberFormat="1" applyFont="1" applyFill="1" applyBorder="1" applyAlignment="1" applyProtection="1">
      <alignment horizontal="center"/>
    </xf>
    <xf numFmtId="171" fontId="48" fillId="0" borderId="34" xfId="109" applyNumberFormat="1" applyFont="1" applyFill="1" applyBorder="1" applyAlignment="1" applyProtection="1">
      <alignment horizontal="center"/>
    </xf>
    <xf numFmtId="0" fontId="2" fillId="0" borderId="12" xfId="155" applyFont="1" applyFill="1" applyBorder="1" applyAlignment="1" applyProtection="1">
      <alignment horizontal="left" vertical="center"/>
    </xf>
    <xf numFmtId="0" fontId="2" fillId="0" borderId="35" xfId="155" applyFont="1" applyFill="1" applyBorder="1" applyAlignment="1" applyProtection="1">
      <alignment horizontal="left" vertical="center"/>
    </xf>
    <xf numFmtId="0" fontId="3" fillId="0" borderId="86" xfId="155" applyFill="1" applyBorder="1" applyAlignment="1" applyProtection="1">
      <alignment horizontal="left" vertical="center"/>
    </xf>
    <xf numFmtId="0" fontId="51" fillId="0" borderId="37" xfId="155" applyFont="1" applyFill="1" applyBorder="1" applyAlignment="1" applyProtection="1">
      <alignment horizontal="left" vertical="center"/>
    </xf>
    <xf numFmtId="0" fontId="51" fillId="0" borderId="87" xfId="155" applyFont="1" applyFill="1" applyBorder="1" applyAlignment="1" applyProtection="1">
      <alignment horizontal="left" vertical="center"/>
    </xf>
    <xf numFmtId="0" fontId="120" fillId="40" borderId="110" xfId="155" applyFont="1" applyFill="1" applyBorder="1" applyAlignment="1" applyProtection="1">
      <alignment horizontal="center" vertical="center"/>
    </xf>
    <xf numFmtId="1" fontId="2" fillId="0" borderId="12" xfId="155" applyNumberFormat="1" applyFont="1" applyFill="1" applyBorder="1" applyAlignment="1" applyProtection="1">
      <alignment horizontal="center" vertical="center"/>
    </xf>
    <xf numFmtId="0" fontId="2" fillId="0" borderId="37" xfId="155" applyFont="1" applyFill="1" applyBorder="1" applyAlignment="1" applyProtection="1">
      <alignment horizontal="left" vertical="center"/>
    </xf>
    <xf numFmtId="0" fontId="2" fillId="0" borderId="87" xfId="155" applyFont="1" applyFill="1" applyBorder="1" applyAlignment="1" applyProtection="1">
      <alignment horizontal="left" vertical="center"/>
    </xf>
    <xf numFmtId="0" fontId="120" fillId="40" borderId="111" xfId="155" applyFont="1" applyFill="1" applyBorder="1" applyAlignment="1" applyProtection="1">
      <alignment horizontal="center" vertical="center" wrapText="1"/>
    </xf>
    <xf numFmtId="0" fontId="3" fillId="0" borderId="12" xfId="155" applyFill="1" applyBorder="1" applyAlignment="1" applyProtection="1">
      <alignment vertical="center"/>
    </xf>
    <xf numFmtId="0" fontId="105" fillId="0" borderId="12" xfId="155" applyFont="1" applyFill="1" applyBorder="1" applyAlignment="1" applyProtection="1">
      <alignment vertical="center"/>
    </xf>
    <xf numFmtId="0" fontId="107" fillId="0" borderId="12" xfId="155" applyFont="1" applyFill="1" applyBorder="1" applyAlignment="1" applyProtection="1">
      <alignment vertical="center"/>
    </xf>
    <xf numFmtId="0" fontId="3" fillId="0" borderId="33" xfId="155" applyFill="1" applyBorder="1" applyAlignment="1" applyProtection="1">
      <alignment horizontal="left" vertical="center"/>
    </xf>
    <xf numFmtId="0" fontId="44" fillId="0" borderId="12" xfId="155" applyFont="1" applyFill="1" applyBorder="1" applyAlignment="1" applyProtection="1">
      <alignment horizontal="left" vertical="justify"/>
    </xf>
    <xf numFmtId="0" fontId="70" fillId="0" borderId="12" xfId="155" applyFont="1" applyFill="1" applyBorder="1" applyAlignment="1" applyProtection="1">
      <alignment vertical="center"/>
    </xf>
    <xf numFmtId="1" fontId="3" fillId="0" borderId="12" xfId="155" applyNumberFormat="1" applyFill="1" applyBorder="1" applyAlignment="1" applyProtection="1">
      <alignment horizontal="center" vertical="center"/>
    </xf>
    <xf numFmtId="0" fontId="71" fillId="0" borderId="37" xfId="155" applyFont="1" applyFill="1" applyBorder="1" applyAlignment="1" applyProtection="1">
      <alignment horizontal="center" vertical="center"/>
    </xf>
    <xf numFmtId="0" fontId="133" fillId="40" borderId="110" xfId="155" applyFont="1" applyFill="1" applyBorder="1" applyAlignment="1" applyProtection="1">
      <alignment vertical="center"/>
    </xf>
    <xf numFmtId="0" fontId="120" fillId="40" borderId="112" xfId="155" applyFont="1" applyFill="1" applyBorder="1" applyAlignment="1" applyProtection="1">
      <alignment horizontal="center" vertical="center" wrapText="1"/>
    </xf>
    <xf numFmtId="0" fontId="120" fillId="40" borderId="113" xfId="155" applyFont="1" applyFill="1" applyBorder="1" applyAlignment="1" applyProtection="1">
      <alignment horizontal="center" vertical="center" wrapText="1"/>
    </xf>
    <xf numFmtId="171" fontId="34" fillId="0" borderId="97" xfId="112" applyNumberFormat="1" applyFont="1" applyFill="1" applyBorder="1" applyAlignment="1" applyProtection="1">
      <alignment horizontal="center"/>
    </xf>
    <xf numFmtId="171" fontId="34" fillId="0" borderId="51" xfId="112" applyNumberFormat="1" applyFont="1" applyFill="1" applyBorder="1" applyAlignment="1" applyProtection="1">
      <alignment horizontal="center"/>
    </xf>
    <xf numFmtId="171" fontId="34" fillId="0" borderId="17" xfId="112" applyNumberFormat="1" applyFont="1" applyFill="1" applyBorder="1" applyAlignment="1" applyProtection="1">
      <alignment horizontal="center"/>
    </xf>
    <xf numFmtId="0" fontId="85" fillId="0" borderId="82" xfId="0" applyFont="1" applyFill="1" applyBorder="1" applyAlignment="1" applyProtection="1">
      <alignment horizontal="left" vertical="justify"/>
    </xf>
    <xf numFmtId="0" fontId="85" fillId="0" borderId="74" xfId="0" applyFont="1" applyFill="1" applyBorder="1" applyAlignment="1" applyProtection="1">
      <alignment horizontal="left" vertical="justify"/>
    </xf>
    <xf numFmtId="0" fontId="84" fillId="0" borderId="61" xfId="0" applyFont="1" applyBorder="1" applyAlignment="1" applyProtection="1">
      <alignment horizontal="center" vertical="center"/>
    </xf>
    <xf numFmtId="0" fontId="84" fillId="0" borderId="76" xfId="0" applyFont="1" applyBorder="1" applyAlignment="1" applyProtection="1">
      <alignment horizontal="center" vertical="center"/>
    </xf>
    <xf numFmtId="0" fontId="84" fillId="0" borderId="85" xfId="0" applyFont="1" applyBorder="1" applyAlignment="1" applyProtection="1">
      <alignment horizontal="center" vertical="center"/>
    </xf>
    <xf numFmtId="0" fontId="84" fillId="0" borderId="104" xfId="0" applyFont="1" applyBorder="1" applyAlignment="1" applyProtection="1">
      <alignment horizontal="center"/>
    </xf>
    <xf numFmtId="0" fontId="84" fillId="0" borderId="72" xfId="0" applyFont="1" applyBorder="1" applyAlignment="1" applyProtection="1">
      <alignment horizontal="center"/>
    </xf>
    <xf numFmtId="0" fontId="85" fillId="35" borderId="82" xfId="0" applyFont="1" applyFill="1" applyBorder="1" applyAlignment="1" applyProtection="1">
      <alignment horizontal="left" vertical="justify"/>
    </xf>
    <xf numFmtId="0" fontId="85" fillId="35" borderId="74" xfId="0" applyFont="1" applyFill="1" applyBorder="1" applyAlignment="1" applyProtection="1">
      <alignment horizontal="left" vertical="justify"/>
    </xf>
    <xf numFmtId="0" fontId="85" fillId="0" borderId="80" xfId="0" applyFont="1" applyFill="1" applyBorder="1" applyAlignment="1" applyProtection="1">
      <alignment horizontal="left" vertical="justify"/>
    </xf>
    <xf numFmtId="0" fontId="85" fillId="0" borderId="84" xfId="0" applyFont="1" applyFill="1" applyBorder="1" applyAlignment="1" applyProtection="1">
      <alignment horizontal="left" vertical="justify"/>
    </xf>
    <xf numFmtId="0" fontId="85" fillId="0" borderId="82" xfId="0" applyFont="1" applyFill="1" applyBorder="1" applyAlignment="1" applyProtection="1">
      <alignment horizontal="center" vertical="justify"/>
    </xf>
    <xf numFmtId="0" fontId="85" fillId="0" borderId="74" xfId="0" applyFont="1" applyFill="1" applyBorder="1" applyAlignment="1" applyProtection="1">
      <alignment horizontal="center" vertical="justify"/>
    </xf>
    <xf numFmtId="0" fontId="85" fillId="35" borderId="83" xfId="0" applyFont="1" applyFill="1" applyBorder="1" applyAlignment="1" applyProtection="1">
      <alignment horizontal="left" vertical="justify"/>
    </xf>
    <xf numFmtId="0" fontId="85" fillId="35" borderId="75" xfId="0" applyFont="1" applyFill="1" applyBorder="1" applyAlignment="1" applyProtection="1">
      <alignment horizontal="left" vertical="justify"/>
    </xf>
    <xf numFmtId="0" fontId="84" fillId="0" borderId="98" xfId="0" applyFont="1" applyBorder="1" applyAlignment="1" applyProtection="1">
      <alignment horizontal="center" vertical="justify" textRotation="90" readingOrder="1"/>
    </xf>
    <xf numFmtId="0" fontId="84" fillId="0" borderId="99" xfId="0" applyFont="1" applyBorder="1" applyAlignment="1" applyProtection="1">
      <alignment horizontal="center" vertical="justify" textRotation="90" readingOrder="1"/>
    </xf>
    <xf numFmtId="0" fontId="84" fillId="0" borderId="62" xfId="0" applyFont="1" applyBorder="1" applyAlignment="1" applyProtection="1">
      <alignment horizontal="center" vertical="justify" textRotation="90" readingOrder="1"/>
    </xf>
    <xf numFmtId="0" fontId="84" fillId="0" borderId="100" xfId="0" applyFont="1" applyBorder="1" applyAlignment="1" applyProtection="1">
      <alignment horizontal="center"/>
    </xf>
    <xf numFmtId="0" fontId="84" fillId="0" borderId="63" xfId="0" applyFont="1" applyBorder="1" applyAlignment="1" applyProtection="1">
      <alignment horizontal="center"/>
    </xf>
    <xf numFmtId="0" fontId="85" fillId="35" borderId="101" xfId="0" applyFont="1" applyFill="1" applyBorder="1" applyAlignment="1" applyProtection="1">
      <alignment horizontal="left" vertical="justify"/>
    </xf>
    <xf numFmtId="0" fontId="85" fillId="35" borderId="102" xfId="0" applyFont="1" applyFill="1" applyBorder="1" applyAlignment="1" applyProtection="1">
      <alignment horizontal="left" vertical="justify"/>
    </xf>
    <xf numFmtId="0" fontId="85" fillId="35" borderId="84" xfId="0" applyFont="1" applyFill="1" applyBorder="1" applyAlignment="1" applyProtection="1">
      <alignment horizontal="left" vertical="justify"/>
    </xf>
    <xf numFmtId="0" fontId="85" fillId="35" borderId="79" xfId="0" applyFont="1" applyFill="1" applyBorder="1" applyAlignment="1" applyProtection="1">
      <alignment horizontal="left" vertical="justify"/>
    </xf>
    <xf numFmtId="0" fontId="85" fillId="35" borderId="69" xfId="0" applyFont="1" applyFill="1" applyBorder="1" applyAlignment="1" applyProtection="1">
      <alignment horizontal="left" vertical="justify"/>
    </xf>
    <xf numFmtId="0" fontId="85" fillId="35" borderId="103" xfId="0" applyFont="1" applyFill="1" applyBorder="1" applyAlignment="1" applyProtection="1">
      <alignment horizontal="left" vertical="justify"/>
    </xf>
    <xf numFmtId="0" fontId="85" fillId="35" borderId="71" xfId="0" applyFont="1" applyFill="1" applyBorder="1" applyAlignment="1" applyProtection="1">
      <alignment horizontal="left" vertical="justify"/>
    </xf>
    <xf numFmtId="0" fontId="84" fillId="0" borderId="98" xfId="0" applyFont="1" applyBorder="1" applyAlignment="1" applyProtection="1">
      <alignment horizontal="center" vertical="center" textRotation="90" readingOrder="1"/>
    </xf>
    <xf numFmtId="0" fontId="84" fillId="0" borderId="99" xfId="0" applyFont="1" applyBorder="1" applyAlignment="1" applyProtection="1">
      <alignment horizontal="center" vertical="center" textRotation="90" readingOrder="1"/>
    </xf>
    <xf numFmtId="0" fontId="84" fillId="0" borderId="62" xfId="0" applyFont="1" applyBorder="1" applyAlignment="1" applyProtection="1">
      <alignment horizontal="center" vertical="center" textRotation="90" readingOrder="1"/>
    </xf>
    <xf numFmtId="0" fontId="85" fillId="35" borderId="82" xfId="0" applyFont="1" applyFill="1" applyBorder="1" applyAlignment="1" applyProtection="1">
      <alignment horizontal="center" vertical="justify"/>
    </xf>
    <xf numFmtId="0" fontId="85" fillId="35" borderId="74" xfId="0" applyFont="1" applyFill="1" applyBorder="1" applyAlignment="1" applyProtection="1">
      <alignment horizontal="center" vertical="justify"/>
    </xf>
    <xf numFmtId="0" fontId="85" fillId="35" borderId="83" xfId="0" applyFont="1" applyFill="1" applyBorder="1" applyAlignment="1" applyProtection="1">
      <alignment horizontal="center" vertical="justify"/>
    </xf>
    <xf numFmtId="0" fontId="85" fillId="35" borderId="75" xfId="0" applyFont="1" applyFill="1" applyBorder="1" applyAlignment="1" applyProtection="1">
      <alignment horizontal="center" vertical="justify"/>
    </xf>
    <xf numFmtId="0" fontId="85" fillId="0" borderId="81" xfId="0" applyFont="1" applyFill="1" applyBorder="1" applyAlignment="1" applyProtection="1">
      <alignment horizontal="center" vertical="justify"/>
    </xf>
    <xf numFmtId="0" fontId="85" fillId="0" borderId="73" xfId="0" applyFont="1" applyFill="1" applyBorder="1" applyAlignment="1" applyProtection="1">
      <alignment horizontal="center" vertical="justify"/>
    </xf>
    <xf numFmtId="0" fontId="0" fillId="0" borderId="0" xfId="0" applyAlignment="1">
      <alignment horizontal="left" wrapText="1"/>
    </xf>
    <xf numFmtId="0" fontId="162" fillId="0" borderId="127" xfId="0" applyFont="1" applyBorder="1" applyAlignment="1">
      <alignment vertical="center" wrapText="1"/>
    </xf>
    <xf numFmtId="0" fontId="162" fillId="0" borderId="128" xfId="0" applyFont="1" applyBorder="1" applyAlignment="1">
      <alignment vertical="center" wrapText="1"/>
    </xf>
    <xf numFmtId="0" fontId="162" fillId="0" borderId="129" xfId="0" applyFont="1" applyBorder="1" applyAlignment="1">
      <alignment vertical="center" wrapText="1"/>
    </xf>
    <xf numFmtId="0" fontId="149" fillId="0" borderId="0" xfId="0" applyFont="1" applyAlignment="1">
      <alignment horizontal="center" vertical="justify"/>
    </xf>
    <xf numFmtId="0" fontId="149" fillId="0" borderId="120" xfId="0" applyFont="1" applyBorder="1" applyAlignment="1">
      <alignment horizontal="center" vertical="justify"/>
    </xf>
    <xf numFmtId="0" fontId="150" fillId="0" borderId="124" xfId="0" applyFont="1" applyBorder="1" applyAlignment="1">
      <alignment horizontal="center" vertical="center"/>
    </xf>
    <xf numFmtId="0" fontId="150" fillId="0" borderId="125" xfId="0" applyFont="1" applyBorder="1" applyAlignment="1">
      <alignment horizontal="center" vertical="center"/>
    </xf>
    <xf numFmtId="0" fontId="147" fillId="32" borderId="124" xfId="256" applyNumberFormat="1" applyFont="1" applyFill="1" applyBorder="1" applyAlignment="1" applyProtection="1">
      <alignment horizontal="center" vertical="center" wrapText="1"/>
      <protection locked="0"/>
    </xf>
    <xf numFmtId="0" fontId="147" fillId="32" borderId="125" xfId="256" applyNumberFormat="1" applyFont="1" applyFill="1" applyBorder="1" applyAlignment="1" applyProtection="1">
      <alignment horizontal="center" vertical="center" wrapText="1"/>
      <protection locked="0"/>
    </xf>
    <xf numFmtId="0" fontId="159" fillId="32" borderId="124" xfId="0" applyFont="1" applyFill="1" applyBorder="1" applyAlignment="1" applyProtection="1">
      <alignment vertical="center" wrapText="1"/>
      <protection locked="0"/>
    </xf>
    <xf numFmtId="0" fontId="159" fillId="32" borderId="126" xfId="0" applyFont="1" applyFill="1" applyBorder="1" applyAlignment="1" applyProtection="1">
      <alignment vertical="center" wrapText="1"/>
      <protection locked="0"/>
    </xf>
    <xf numFmtId="0" fontId="159" fillId="32" borderId="125" xfId="0" applyFont="1" applyFill="1" applyBorder="1" applyAlignment="1" applyProtection="1">
      <alignment vertical="center" wrapText="1"/>
      <protection locked="0"/>
    </xf>
    <xf numFmtId="0" fontId="161" fillId="0" borderId="126" xfId="0" applyFont="1" applyBorder="1" applyAlignment="1">
      <alignment horizontal="center" vertical="center" wrapText="1"/>
    </xf>
    <xf numFmtId="0" fontId="162" fillId="0" borderId="131" xfId="0" applyFont="1" applyBorder="1" applyAlignment="1">
      <alignment vertical="center" wrapText="1"/>
    </xf>
    <xf numFmtId="0" fontId="162" fillId="0" borderId="116" xfId="0" applyFont="1" applyBorder="1" applyAlignment="1">
      <alignment vertical="center" wrapText="1"/>
    </xf>
    <xf numFmtId="0" fontId="162" fillId="0" borderId="132" xfId="0" applyFont="1" applyBorder="1" applyAlignment="1">
      <alignment vertical="center" wrapText="1"/>
    </xf>
    <xf numFmtId="0" fontId="162" fillId="0" borderId="133" xfId="0" applyFont="1" applyBorder="1" applyAlignment="1">
      <alignment vertical="center" wrapText="1"/>
    </xf>
    <xf numFmtId="0" fontId="162" fillId="0" borderId="134" xfId="0" applyFont="1" applyBorder="1" applyAlignment="1">
      <alignment vertical="center" wrapText="1"/>
    </xf>
    <xf numFmtId="0" fontId="162" fillId="0" borderId="135" xfId="0" applyFont="1" applyBorder="1" applyAlignment="1">
      <alignment vertical="center" wrapText="1"/>
    </xf>
    <xf numFmtId="0" fontId="146" fillId="0" borderId="126" xfId="0" applyFont="1" applyBorder="1" applyAlignment="1">
      <alignment horizontal="center" vertical="top" wrapText="1"/>
    </xf>
    <xf numFmtId="0" fontId="153" fillId="32" borderId="117" xfId="0" applyFont="1" applyFill="1" applyBorder="1" applyAlignment="1" applyProtection="1">
      <alignment horizontal="left" vertical="center" wrapText="1"/>
      <protection locked="0"/>
    </xf>
    <xf numFmtId="0" fontId="153" fillId="32" borderId="114" xfId="0" applyFont="1" applyFill="1" applyBorder="1" applyAlignment="1" applyProtection="1">
      <alignment horizontal="left" vertical="center" wrapText="1"/>
      <protection locked="0"/>
    </xf>
    <xf numFmtId="0" fontId="153" fillId="32" borderId="140" xfId="0" applyFont="1" applyFill="1" applyBorder="1" applyAlignment="1" applyProtection="1">
      <alignment horizontal="left" vertical="center" wrapText="1"/>
      <protection locked="0"/>
    </xf>
    <xf numFmtId="0" fontId="153" fillId="0" borderId="133" xfId="0" applyFont="1" applyBorder="1" applyAlignment="1" applyProtection="1">
      <alignment horizontal="left" vertical="center" wrapText="1"/>
      <protection locked="0"/>
    </xf>
    <xf numFmtId="0" fontId="153" fillId="0" borderId="134" xfId="0" applyFont="1" applyBorder="1" applyAlignment="1" applyProtection="1">
      <alignment horizontal="left" vertical="center" wrapText="1"/>
      <protection locked="0"/>
    </xf>
    <xf numFmtId="0" fontId="153" fillId="0" borderId="135" xfId="0" applyFont="1" applyBorder="1" applyAlignment="1" applyProtection="1">
      <alignment horizontal="left" vertical="center" wrapText="1"/>
      <protection locked="0"/>
    </xf>
    <xf numFmtId="0" fontId="163" fillId="32" borderId="142" xfId="0" applyFont="1" applyFill="1" applyBorder="1" applyAlignment="1" applyProtection="1">
      <alignment horizontal="left" vertical="center" wrapText="1"/>
      <protection locked="0"/>
    </xf>
    <xf numFmtId="0" fontId="163" fillId="32" borderId="137" xfId="0" applyFont="1" applyFill="1" applyBorder="1" applyAlignment="1" applyProtection="1">
      <alignment horizontal="left" vertical="center" wrapText="1"/>
      <protection locked="0"/>
    </xf>
    <xf numFmtId="0" fontId="163" fillId="32" borderId="138" xfId="0" applyFont="1" applyFill="1" applyBorder="1" applyAlignment="1" applyProtection="1">
      <alignment horizontal="left" vertical="center" wrapText="1"/>
      <protection locked="0"/>
    </xf>
    <xf numFmtId="0" fontId="163" fillId="32" borderId="143" xfId="0" applyFont="1" applyFill="1" applyBorder="1" applyAlignment="1" applyProtection="1">
      <alignment horizontal="left" vertical="center" wrapText="1"/>
      <protection locked="0"/>
    </xf>
    <xf numFmtId="0" fontId="163" fillId="32" borderId="114" xfId="0" applyFont="1" applyFill="1" applyBorder="1" applyAlignment="1" applyProtection="1">
      <alignment horizontal="left" vertical="center" wrapText="1"/>
      <protection locked="0"/>
    </xf>
    <xf numFmtId="0" fontId="163" fillId="32" borderId="140" xfId="0" applyFont="1" applyFill="1" applyBorder="1" applyAlignment="1" applyProtection="1">
      <alignment horizontal="left" vertical="center" wrapText="1"/>
      <protection locked="0"/>
    </xf>
    <xf numFmtId="0" fontId="146" fillId="0" borderId="144" xfId="0" applyFont="1" applyBorder="1" applyAlignment="1">
      <alignment horizontal="left" vertical="center"/>
    </xf>
    <xf numFmtId="0" fontId="146" fillId="0" borderId="145" xfId="0" applyFont="1" applyBorder="1" applyAlignment="1">
      <alignment horizontal="left" vertical="center"/>
    </xf>
    <xf numFmtId="0" fontId="146" fillId="0" borderId="146" xfId="0" applyFont="1" applyBorder="1" applyAlignment="1">
      <alignment horizontal="left" vertical="center"/>
    </xf>
    <xf numFmtId="0" fontId="167" fillId="0" borderId="131" xfId="0" applyFont="1" applyBorder="1" applyAlignment="1" applyProtection="1">
      <alignment horizontal="left" vertical="justify"/>
      <protection locked="0"/>
    </xf>
    <xf numFmtId="0" fontId="167" fillId="0" borderId="132" xfId="0" applyFont="1" applyBorder="1" applyAlignment="1" applyProtection="1">
      <alignment horizontal="left" vertical="justify"/>
      <protection locked="0"/>
    </xf>
    <xf numFmtId="0" fontId="167" fillId="42" borderId="131" xfId="112" applyNumberFormat="1" applyFont="1" applyFill="1" applyBorder="1" applyAlignment="1" applyProtection="1">
      <alignment horizontal="left" vertical="justify"/>
      <protection locked="0"/>
    </xf>
    <xf numFmtId="0" fontId="167" fillId="42" borderId="132" xfId="112" applyNumberFormat="1" applyFont="1" applyFill="1" applyBorder="1" applyAlignment="1" applyProtection="1">
      <alignment horizontal="left" vertical="justify"/>
      <protection locked="0"/>
    </xf>
    <xf numFmtId="0" fontId="153" fillId="32" borderId="127" xfId="0" applyFont="1" applyFill="1" applyBorder="1" applyAlignment="1" applyProtection="1">
      <alignment horizontal="left" vertical="center" wrapText="1"/>
      <protection locked="0"/>
    </xf>
    <xf numFmtId="0" fontId="153" fillId="32" borderId="128" xfId="0" applyFont="1" applyFill="1" applyBorder="1" applyAlignment="1" applyProtection="1">
      <alignment horizontal="left" vertical="center" wrapText="1"/>
      <protection locked="0"/>
    </xf>
    <xf numFmtId="0" fontId="153" fillId="32" borderId="129" xfId="0" applyFont="1" applyFill="1" applyBorder="1" applyAlignment="1" applyProtection="1">
      <alignment horizontal="left" vertical="center" wrapText="1"/>
      <protection locked="0"/>
    </xf>
    <xf numFmtId="0" fontId="153" fillId="32" borderId="133" xfId="0" applyFont="1" applyFill="1" applyBorder="1" applyAlignment="1" applyProtection="1">
      <alignment horizontal="left" vertical="center" wrapText="1"/>
      <protection locked="0"/>
    </xf>
    <xf numFmtId="0" fontId="153" fillId="32" borderId="134" xfId="0" applyFont="1" applyFill="1" applyBorder="1" applyAlignment="1" applyProtection="1">
      <alignment horizontal="left" vertical="center" wrapText="1"/>
      <protection locked="0"/>
    </xf>
    <xf numFmtId="0" fontId="153" fillId="32" borderId="135" xfId="0" applyFont="1" applyFill="1" applyBorder="1" applyAlignment="1" applyProtection="1">
      <alignment horizontal="left" vertical="center" wrapText="1"/>
      <protection locked="0"/>
    </xf>
    <xf numFmtId="0" fontId="0" fillId="0" borderId="126" xfId="0" applyBorder="1" applyAlignment="1">
      <alignment horizontal="center"/>
    </xf>
    <xf numFmtId="14" fontId="151" fillId="32" borderId="124" xfId="112" applyNumberFormat="1" applyFont="1" applyFill="1" applyBorder="1" applyAlignment="1" applyProtection="1">
      <alignment horizontal="left" vertical="justify"/>
      <protection locked="0"/>
    </xf>
    <xf numFmtId="14" fontId="151" fillId="32" borderId="126" xfId="112" applyNumberFormat="1" applyFont="1" applyFill="1" applyBorder="1" applyAlignment="1" applyProtection="1">
      <alignment horizontal="left" vertical="justify"/>
      <protection locked="0"/>
    </xf>
    <xf numFmtId="14" fontId="151" fillId="32" borderId="125" xfId="112" applyNumberFormat="1" applyFont="1" applyFill="1" applyBorder="1" applyAlignment="1" applyProtection="1">
      <alignment horizontal="left" vertical="justify"/>
      <protection locked="0"/>
    </xf>
    <xf numFmtId="14" fontId="151" fillId="32" borderId="127" xfId="112" applyNumberFormat="1" applyFont="1" applyFill="1" applyBorder="1" applyAlignment="1" applyProtection="1">
      <alignment horizontal="left" vertical="justify"/>
      <protection locked="0"/>
    </xf>
    <xf numFmtId="14" fontId="151" fillId="32" borderId="128" xfId="112" applyNumberFormat="1" applyFont="1" applyFill="1" applyBorder="1" applyAlignment="1" applyProtection="1">
      <alignment horizontal="left" vertical="justify"/>
      <protection locked="0"/>
    </xf>
    <xf numFmtId="14" fontId="151" fillId="32" borderId="129" xfId="112" applyNumberFormat="1" applyFont="1" applyFill="1" applyBorder="1" applyAlignment="1" applyProtection="1">
      <alignment horizontal="left" vertical="justify"/>
      <protection locked="0"/>
    </xf>
    <xf numFmtId="0" fontId="151" fillId="32" borderId="131" xfId="0" applyFont="1" applyFill="1" applyBorder="1" applyAlignment="1" applyProtection="1">
      <alignment horizontal="left" vertical="justify"/>
      <protection locked="0"/>
    </xf>
    <xf numFmtId="0" fontId="151" fillId="32" borderId="116" xfId="0" applyFont="1" applyFill="1" applyBorder="1" applyAlignment="1" applyProtection="1">
      <alignment horizontal="left" vertical="justify"/>
      <protection locked="0"/>
    </xf>
    <xf numFmtId="0" fontId="151" fillId="32" borderId="132" xfId="0" applyFont="1" applyFill="1" applyBorder="1" applyAlignment="1" applyProtection="1">
      <alignment horizontal="left" vertical="justify"/>
      <protection locked="0"/>
    </xf>
    <xf numFmtId="0" fontId="166" fillId="0" borderId="151" xfId="0" applyFont="1" applyBorder="1" applyAlignment="1">
      <alignment horizontal="left" vertical="justify"/>
    </xf>
    <xf numFmtId="0" fontId="151" fillId="32" borderId="133" xfId="0" applyFont="1" applyFill="1" applyBorder="1" applyAlignment="1" applyProtection="1">
      <alignment horizontal="left" vertical="justify"/>
    </xf>
    <xf numFmtId="0" fontId="151" fillId="32" borderId="134" xfId="0" applyFont="1" applyFill="1" applyBorder="1" applyAlignment="1" applyProtection="1">
      <alignment horizontal="left" vertical="justify"/>
    </xf>
    <xf numFmtId="0" fontId="151" fillId="32" borderId="135" xfId="0" applyFont="1" applyFill="1" applyBorder="1" applyAlignment="1" applyProtection="1">
      <alignment horizontal="left" vertical="justify"/>
    </xf>
    <xf numFmtId="188" fontId="163" fillId="32" borderId="165" xfId="0" applyNumberFormat="1" applyFont="1" applyFill="1" applyBorder="1" applyAlignment="1" applyProtection="1">
      <alignment horizontal="left" vertical="justify"/>
      <protection locked="0"/>
    </xf>
    <xf numFmtId="188" fontId="163" fillId="32" borderId="128" xfId="0" applyNumberFormat="1" applyFont="1" applyFill="1" applyBorder="1" applyAlignment="1" applyProtection="1">
      <alignment horizontal="left" vertical="justify"/>
      <protection locked="0"/>
    </xf>
    <xf numFmtId="188" fontId="163" fillId="32" borderId="129" xfId="0" applyNumberFormat="1" applyFont="1" applyFill="1" applyBorder="1" applyAlignment="1" applyProtection="1">
      <alignment horizontal="left" vertical="justify"/>
      <protection locked="0"/>
    </xf>
    <xf numFmtId="187" fontId="163" fillId="32" borderId="131" xfId="0" applyNumberFormat="1" applyFont="1" applyFill="1" applyBorder="1" applyAlignment="1" applyProtection="1">
      <alignment horizontal="right" vertical="justify"/>
      <protection locked="0"/>
    </xf>
    <xf numFmtId="187" fontId="163" fillId="32" borderId="116" xfId="0" applyNumberFormat="1" applyFont="1" applyFill="1" applyBorder="1" applyAlignment="1" applyProtection="1">
      <alignment horizontal="right" vertical="justify"/>
      <protection locked="0"/>
    </xf>
    <xf numFmtId="187" fontId="163" fillId="32" borderId="132" xfId="0" applyNumberFormat="1" applyFont="1" applyFill="1" applyBorder="1" applyAlignment="1" applyProtection="1">
      <alignment horizontal="right" vertical="justify"/>
      <protection locked="0"/>
    </xf>
    <xf numFmtId="0" fontId="153" fillId="32" borderId="159" xfId="0" applyFont="1" applyFill="1" applyBorder="1" applyAlignment="1" applyProtection="1">
      <alignment horizontal="left" vertical="center" wrapText="1"/>
      <protection locked="0"/>
    </xf>
    <xf numFmtId="0" fontId="153" fillId="32" borderId="160" xfId="0" applyFont="1" applyFill="1" applyBorder="1" applyAlignment="1" applyProtection="1">
      <alignment horizontal="left" vertical="center" wrapText="1"/>
      <protection locked="0"/>
    </xf>
    <xf numFmtId="0" fontId="153" fillId="32" borderId="161" xfId="0" applyFont="1" applyFill="1" applyBorder="1" applyAlignment="1" applyProtection="1">
      <alignment horizontal="left" vertical="center" wrapText="1"/>
      <protection locked="0"/>
    </xf>
    <xf numFmtId="187" fontId="163" fillId="32" borderId="143" xfId="0" applyNumberFormat="1" applyFont="1" applyFill="1" applyBorder="1" applyAlignment="1" applyProtection="1">
      <alignment horizontal="right" vertical="justify"/>
      <protection locked="0"/>
    </xf>
    <xf numFmtId="187" fontId="163" fillId="32" borderId="114" xfId="0" applyNumberFormat="1" applyFont="1" applyFill="1" applyBorder="1" applyAlignment="1" applyProtection="1">
      <alignment horizontal="right" vertical="justify"/>
      <protection locked="0"/>
    </xf>
    <xf numFmtId="187" fontId="163" fillId="32" borderId="140" xfId="0" applyNumberFormat="1" applyFont="1" applyFill="1" applyBorder="1" applyAlignment="1" applyProtection="1">
      <alignment horizontal="right" vertical="justify"/>
      <protection locked="0"/>
    </xf>
    <xf numFmtId="0" fontId="146" fillId="0" borderId="155" xfId="0" applyFont="1" applyBorder="1" applyAlignment="1">
      <alignment horizontal="left" vertical="justify"/>
    </xf>
    <xf numFmtId="0" fontId="167" fillId="0" borderId="155" xfId="112" applyNumberFormat="1" applyFont="1" applyFill="1" applyBorder="1" applyAlignment="1" applyProtection="1">
      <alignment horizontal="center" vertical="justify"/>
    </xf>
    <xf numFmtId="0" fontId="167" fillId="0" borderId="156" xfId="112" applyNumberFormat="1" applyFont="1" applyFill="1" applyBorder="1" applyAlignment="1" applyProtection="1">
      <alignment horizontal="center" vertical="justify"/>
    </xf>
    <xf numFmtId="0" fontId="0" fillId="0" borderId="157" xfId="0" applyBorder="1" applyAlignment="1">
      <alignment horizontal="center"/>
    </xf>
    <xf numFmtId="0" fontId="153" fillId="32" borderId="59" xfId="0" applyFont="1" applyFill="1" applyBorder="1" applyAlignment="1" applyProtection="1">
      <alignment horizontal="left" vertical="center" wrapText="1"/>
      <protection locked="0"/>
    </xf>
    <xf numFmtId="0" fontId="153" fillId="32" borderId="63" xfId="0" applyFont="1" applyFill="1" applyBorder="1" applyAlignment="1" applyProtection="1">
      <alignment horizontal="left" vertical="center" wrapText="1"/>
      <protection locked="0"/>
    </xf>
    <xf numFmtId="0" fontId="153" fillId="32" borderId="72" xfId="0" applyFont="1" applyFill="1" applyBorder="1" applyAlignment="1" applyProtection="1">
      <alignment horizontal="left" vertical="center" wrapText="1"/>
      <protection locked="0"/>
    </xf>
    <xf numFmtId="0" fontId="167" fillId="0" borderId="130" xfId="0" applyFont="1" applyBorder="1" applyAlignment="1">
      <alignment horizontal="center" vertical="justify"/>
    </xf>
    <xf numFmtId="0" fontId="167" fillId="0" borderId="166" xfId="0" applyFont="1" applyBorder="1" applyAlignment="1">
      <alignment horizontal="center" vertical="justify"/>
    </xf>
    <xf numFmtId="0" fontId="0" fillId="0" borderId="157" xfId="0" applyBorder="1"/>
    <xf numFmtId="0" fontId="168" fillId="0" borderId="13" xfId="0" applyFont="1" applyBorder="1" applyAlignment="1">
      <alignment horizontal="left" vertical="top"/>
    </xf>
    <xf numFmtId="0" fontId="146" fillId="0" borderId="158" xfId="0" applyFont="1" applyBorder="1" applyAlignment="1">
      <alignment horizontal="center" vertical="justify"/>
    </xf>
    <xf numFmtId="0" fontId="169" fillId="0" borderId="4" xfId="0" applyFont="1" applyBorder="1" applyAlignment="1">
      <alignment horizontal="center" vertical="center"/>
    </xf>
    <xf numFmtId="0" fontId="0" fillId="0" borderId="0" xfId="0" applyAlignment="1">
      <alignment horizontal="left" vertical="top" wrapText="1"/>
    </xf>
    <xf numFmtId="0" fontId="98" fillId="0" borderId="4" xfId="0" applyFont="1" applyBorder="1" applyAlignment="1">
      <alignment horizontal="center"/>
    </xf>
    <xf numFmtId="0" fontId="110" fillId="0" borderId="0" xfId="0" applyFont="1" applyAlignment="1" applyProtection="1">
      <alignment horizontal="left" vertical="center"/>
    </xf>
    <xf numFmtId="0" fontId="103" fillId="0" borderId="0" xfId="0" applyFont="1" applyAlignment="1" applyProtection="1">
      <alignment horizontal="left" vertical="justify"/>
    </xf>
    <xf numFmtId="0" fontId="106" fillId="0" borderId="4" xfId="158" applyFont="1" applyBorder="1" applyAlignment="1">
      <alignment horizontal="center" vertical="center" wrapText="1"/>
    </xf>
    <xf numFmtId="0" fontId="107" fillId="0" borderId="0" xfId="0" applyFont="1" applyBorder="1" applyAlignment="1" applyProtection="1">
      <alignment horizontal="left" vertical="center" wrapText="1"/>
    </xf>
    <xf numFmtId="0" fontId="35" fillId="0" borderId="4" xfId="158" applyFont="1" applyBorder="1" applyAlignment="1">
      <alignment horizontal="center" vertical="center" wrapText="1"/>
    </xf>
    <xf numFmtId="0" fontId="34" fillId="35" borderId="51" xfId="155" applyNumberFormat="1" applyFont="1" applyFill="1" applyBorder="1" applyAlignment="1" applyProtection="1">
      <alignment horizontal="center" vertical="center" wrapText="1"/>
      <protection locked="0"/>
    </xf>
  </cellXfs>
  <cellStyles count="355">
    <cellStyle name="=C:\WINNT35\SYSTEM32\COMMAND.COM" xfId="1" xr:uid="{00000000-0005-0000-0000-000000000000}"/>
    <cellStyle name="20 % - Accent1 2" xfId="2" xr:uid="{00000000-0005-0000-0000-000001000000}"/>
    <cellStyle name="20 % - Accent1 2 2" xfId="3" xr:uid="{00000000-0005-0000-0000-000002000000}"/>
    <cellStyle name="20 % - Accent2 2" xfId="4" xr:uid="{00000000-0005-0000-0000-000003000000}"/>
    <cellStyle name="20 % - Accent2 2 2" xfId="5" xr:uid="{00000000-0005-0000-0000-000004000000}"/>
    <cellStyle name="20 % - Accent3 2" xfId="6" xr:uid="{00000000-0005-0000-0000-000005000000}"/>
    <cellStyle name="20 % - Accent3 2 2" xfId="7" xr:uid="{00000000-0005-0000-0000-000006000000}"/>
    <cellStyle name="20 % - Accent4 2" xfId="8" xr:uid="{00000000-0005-0000-0000-000007000000}"/>
    <cellStyle name="20 % - Accent4 2 2" xfId="9" xr:uid="{00000000-0005-0000-0000-000008000000}"/>
    <cellStyle name="20 % - Accent5 2" xfId="10" xr:uid="{00000000-0005-0000-0000-000009000000}"/>
    <cellStyle name="20 % - Accent5 2 2" xfId="11" xr:uid="{00000000-0005-0000-0000-00000A000000}"/>
    <cellStyle name="20 % - Accent6 2" xfId="12" xr:uid="{00000000-0005-0000-0000-00000B000000}"/>
    <cellStyle name="20 % - Accent6 2 2" xfId="13" xr:uid="{00000000-0005-0000-0000-00000C000000}"/>
    <cellStyle name="20% - Accent1 2" xfId="14" xr:uid="{00000000-0005-0000-0000-00000D000000}"/>
    <cellStyle name="20% - Accent2 2" xfId="15" xr:uid="{00000000-0005-0000-0000-00000E000000}"/>
    <cellStyle name="20% - Accent3 2" xfId="16" xr:uid="{00000000-0005-0000-0000-00000F000000}"/>
    <cellStyle name="20% - Accent4 2" xfId="17" xr:uid="{00000000-0005-0000-0000-000010000000}"/>
    <cellStyle name="20% - Accent5 2" xfId="18" xr:uid="{00000000-0005-0000-0000-000011000000}"/>
    <cellStyle name="20% - Accent6 2" xfId="19" xr:uid="{00000000-0005-0000-0000-000012000000}"/>
    <cellStyle name="40 % - Accent1 2" xfId="20" xr:uid="{00000000-0005-0000-0000-000013000000}"/>
    <cellStyle name="40 % - Accent1 2 2" xfId="21" xr:uid="{00000000-0005-0000-0000-000014000000}"/>
    <cellStyle name="40 % - Accent2 2" xfId="22" xr:uid="{00000000-0005-0000-0000-000015000000}"/>
    <cellStyle name="40 % - Accent2 2 2" xfId="23" xr:uid="{00000000-0005-0000-0000-000016000000}"/>
    <cellStyle name="40 % - Accent3 2" xfId="24" xr:uid="{00000000-0005-0000-0000-000017000000}"/>
    <cellStyle name="40 % - Accent3 2 2" xfId="25" xr:uid="{00000000-0005-0000-0000-000018000000}"/>
    <cellStyle name="40 % - Accent4 2" xfId="26" xr:uid="{00000000-0005-0000-0000-000019000000}"/>
    <cellStyle name="40 % - Accent4 2 2" xfId="27" xr:uid="{00000000-0005-0000-0000-00001A000000}"/>
    <cellStyle name="40 % - Accent5 2" xfId="28" xr:uid="{00000000-0005-0000-0000-00001B000000}"/>
    <cellStyle name="40 % - Accent5 2 2" xfId="29" xr:uid="{00000000-0005-0000-0000-00001C000000}"/>
    <cellStyle name="40 % - Accent6 2" xfId="30" xr:uid="{00000000-0005-0000-0000-00001D000000}"/>
    <cellStyle name="40 % - Accent6 2 2" xfId="31" xr:uid="{00000000-0005-0000-0000-00001E000000}"/>
    <cellStyle name="40% - Accent1 2" xfId="32" xr:uid="{00000000-0005-0000-0000-00001F000000}"/>
    <cellStyle name="40% - Accent2 2" xfId="33" xr:uid="{00000000-0005-0000-0000-000020000000}"/>
    <cellStyle name="40% - Accent3 2" xfId="34" xr:uid="{00000000-0005-0000-0000-000021000000}"/>
    <cellStyle name="40% - Accent4 2" xfId="35" xr:uid="{00000000-0005-0000-0000-000022000000}"/>
    <cellStyle name="40% - Accent5 2" xfId="36" xr:uid="{00000000-0005-0000-0000-000023000000}"/>
    <cellStyle name="40% - Accent6 2" xfId="37" xr:uid="{00000000-0005-0000-0000-000024000000}"/>
    <cellStyle name="Accent1" xfId="38" builtinId="29" customBuiltin="1"/>
    <cellStyle name="Accent2" xfId="39" builtinId="33" customBuiltin="1"/>
    <cellStyle name="Accent3" xfId="40" builtinId="37" customBuiltin="1"/>
    <cellStyle name="Accent4" xfId="41" builtinId="41" customBuiltin="1"/>
    <cellStyle name="Accent5" xfId="42" builtinId="45" customBuiltin="1"/>
    <cellStyle name="Accent6" xfId="43" builtinId="49" customBuiltin="1"/>
    <cellStyle name="AggCels_T(2)" xfId="44" xr:uid="{00000000-0005-0000-0000-00002B000000}"/>
    <cellStyle name="Background table" xfId="45" xr:uid="{00000000-0005-0000-0000-00002C000000}"/>
    <cellStyle name="Bad" xfId="46" xr:uid="{00000000-0005-0000-0000-00002D000000}"/>
    <cellStyle name="Bad 3" xfId="47" xr:uid="{00000000-0005-0000-0000-00002E000000}"/>
    <cellStyle name="Berekening" xfId="48" xr:uid="{00000000-0005-0000-0000-00002F000000}"/>
    <cellStyle name="Bron" xfId="49" xr:uid="{00000000-0005-0000-0000-000030000000}"/>
    <cellStyle name="Calc cel" xfId="50" xr:uid="{00000000-0005-0000-0000-000031000000}"/>
    <cellStyle name="Calc cel 2" xfId="51" xr:uid="{00000000-0005-0000-0000-000032000000}"/>
    <cellStyle name="Calc cel 3" xfId="52" xr:uid="{00000000-0005-0000-0000-000033000000}"/>
    <cellStyle name="Check Cell" xfId="53" xr:uid="{00000000-0005-0000-0000-000034000000}"/>
    <cellStyle name="Comma 2" xfId="54" xr:uid="{00000000-0005-0000-0000-000035000000}"/>
    <cellStyle name="Comma 2 2" xfId="55" xr:uid="{00000000-0005-0000-0000-000036000000}"/>
    <cellStyle name="Comma 3" xfId="56" xr:uid="{00000000-0005-0000-0000-000037000000}"/>
    <cellStyle name="Comma 3 2" xfId="57" xr:uid="{00000000-0005-0000-0000-000038000000}"/>
    <cellStyle name="Controlecel" xfId="58" xr:uid="{00000000-0005-0000-0000-000039000000}"/>
    <cellStyle name="Cover" xfId="59" xr:uid="{00000000-0005-0000-0000-00003A000000}"/>
    <cellStyle name="Currency 0,0" xfId="60" xr:uid="{00000000-0005-0000-0000-00003B000000}"/>
    <cellStyle name="Dezimal [0]_Input" xfId="61" xr:uid="{00000000-0005-0000-0000-00003C000000}"/>
    <cellStyle name="Dezimal_Input" xfId="62" xr:uid="{00000000-0005-0000-0000-00003D000000}"/>
    <cellStyle name="Euro" xfId="63" xr:uid="{00000000-0005-0000-0000-00003E000000}"/>
    <cellStyle name="Euro 2" xfId="64" xr:uid="{00000000-0005-0000-0000-00003F000000}"/>
    <cellStyle name="Euro 2 2" xfId="65" xr:uid="{00000000-0005-0000-0000-000040000000}"/>
    <cellStyle name="Euro 2 3" xfId="66" xr:uid="{00000000-0005-0000-0000-000041000000}"/>
    <cellStyle name="Euro 3" xfId="67" xr:uid="{00000000-0005-0000-0000-000042000000}"/>
    <cellStyle name="Euro 3 2" xfId="68" xr:uid="{00000000-0005-0000-0000-000043000000}"/>
    <cellStyle name="Euro 4" xfId="69" xr:uid="{00000000-0005-0000-0000-000044000000}"/>
    <cellStyle name="Euro 5" xfId="70" xr:uid="{00000000-0005-0000-0000-000045000000}"/>
    <cellStyle name="Euro 6" xfId="71" xr:uid="{00000000-0005-0000-0000-000046000000}"/>
    <cellStyle name="Euro 6 2" xfId="72" xr:uid="{00000000-0005-0000-0000-000047000000}"/>
    <cellStyle name="Explanatory Text" xfId="73" xr:uid="{00000000-0005-0000-0000-000048000000}"/>
    <cellStyle name="Gekoppelde cel" xfId="74" xr:uid="{00000000-0005-0000-0000-000049000000}"/>
    <cellStyle name="Goed" xfId="75" xr:uid="{00000000-0005-0000-0000-00004A000000}"/>
    <cellStyle name="Good" xfId="76" xr:uid="{00000000-0005-0000-0000-00004B000000}"/>
    <cellStyle name="Heading 1" xfId="77" xr:uid="{00000000-0005-0000-0000-00004C000000}"/>
    <cellStyle name="Heading 1 2" xfId="78" xr:uid="{00000000-0005-0000-0000-00004D000000}"/>
    <cellStyle name="Heading 2" xfId="79" xr:uid="{00000000-0005-0000-0000-00004E000000}"/>
    <cellStyle name="Heading 3" xfId="80" xr:uid="{00000000-0005-0000-0000-00004F000000}"/>
    <cellStyle name="Heading 3 2" xfId="81" xr:uid="{00000000-0005-0000-0000-000050000000}"/>
    <cellStyle name="Heading 4" xfId="82" xr:uid="{00000000-0005-0000-0000-000051000000}"/>
    <cellStyle name="Heading 4 2" xfId="83" xr:uid="{00000000-0005-0000-0000-000052000000}"/>
    <cellStyle name="Hyperlink 2" xfId="84" xr:uid="{00000000-0005-0000-0000-000053000000}"/>
    <cellStyle name="Input cel" xfId="85" xr:uid="{00000000-0005-0000-0000-000054000000}"/>
    <cellStyle name="Input cel 2" xfId="86" xr:uid="{00000000-0005-0000-0000-000055000000}"/>
    <cellStyle name="Input cel 2 2" xfId="87" xr:uid="{00000000-0005-0000-0000-000056000000}"/>
    <cellStyle name="Input cel 3" xfId="88" xr:uid="{00000000-0005-0000-0000-000057000000}"/>
    <cellStyle name="Input cel 3 2" xfId="89" xr:uid="{00000000-0005-0000-0000-000058000000}"/>
    <cellStyle name="Input cel 4" xfId="90" xr:uid="{00000000-0005-0000-0000-000059000000}"/>
    <cellStyle name="Input cel new" xfId="91" xr:uid="{00000000-0005-0000-0000-00005A000000}"/>
    <cellStyle name="Input cel new 2" xfId="92" xr:uid="{00000000-0005-0000-0000-00005B000000}"/>
    <cellStyle name="Input cel new 3" xfId="93" xr:uid="{00000000-0005-0000-0000-00005C000000}"/>
    <cellStyle name="Invoer" xfId="94" xr:uid="{00000000-0005-0000-0000-00005D000000}"/>
    <cellStyle name="Komma 2" xfId="95" xr:uid="{00000000-0005-0000-0000-00005E000000}"/>
    <cellStyle name="Kop 1" xfId="96" xr:uid="{00000000-0005-0000-0000-00005F000000}"/>
    <cellStyle name="Kop 2" xfId="97" xr:uid="{00000000-0005-0000-0000-000060000000}"/>
    <cellStyle name="Kop 3" xfId="98" xr:uid="{00000000-0005-0000-0000-000061000000}"/>
    <cellStyle name="Kop 4" xfId="99" xr:uid="{00000000-0005-0000-0000-000062000000}"/>
    <cellStyle name="Lien hypertexte" xfId="100" builtinId="8"/>
    <cellStyle name="Lien hypertexte 2" xfId="101" xr:uid="{00000000-0005-0000-0000-000064000000}"/>
    <cellStyle name="Lien hypertexte 2 2" xfId="102" xr:uid="{00000000-0005-0000-0000-000065000000}"/>
    <cellStyle name="Lien hypertexte 2 2 2" xfId="103" xr:uid="{00000000-0005-0000-0000-000066000000}"/>
    <cellStyle name="Lien hypertexte 2 3" xfId="104" xr:uid="{00000000-0005-0000-0000-000067000000}"/>
    <cellStyle name="Lien hypertexte 3" xfId="105" xr:uid="{00000000-0005-0000-0000-000068000000}"/>
    <cellStyle name="Lien hypertexte 3 2" xfId="106" xr:uid="{00000000-0005-0000-0000-000069000000}"/>
    <cellStyle name="Lien hypertexte 4" xfId="107" xr:uid="{00000000-0005-0000-0000-00006A000000}"/>
    <cellStyle name="Menu" xfId="108" xr:uid="{00000000-0005-0000-0000-00006B000000}"/>
    <cellStyle name="Milliers" xfId="109" builtinId="3"/>
    <cellStyle name="Milliers 10" xfId="110" xr:uid="{00000000-0005-0000-0000-00006D000000}"/>
    <cellStyle name="Milliers 11" xfId="111" xr:uid="{00000000-0005-0000-0000-00006E000000}"/>
    <cellStyle name="Milliers 12" xfId="112" xr:uid="{00000000-0005-0000-0000-00006F000000}"/>
    <cellStyle name="Milliers 13" xfId="113" xr:uid="{00000000-0005-0000-0000-000070000000}"/>
    <cellStyle name="Milliers 14" xfId="114" xr:uid="{00000000-0005-0000-0000-000071000000}"/>
    <cellStyle name="Milliers 15" xfId="115" xr:uid="{00000000-0005-0000-0000-000072000000}"/>
    <cellStyle name="Milliers 2" xfId="116" xr:uid="{00000000-0005-0000-0000-000073000000}"/>
    <cellStyle name="Milliers 2 2" xfId="117" xr:uid="{00000000-0005-0000-0000-000074000000}"/>
    <cellStyle name="Milliers 2 3" xfId="118" xr:uid="{00000000-0005-0000-0000-000075000000}"/>
    <cellStyle name="Milliers 2 4" xfId="119" xr:uid="{00000000-0005-0000-0000-000076000000}"/>
    <cellStyle name="Milliers 2_Bilan territorial" xfId="120" xr:uid="{00000000-0005-0000-0000-000077000000}"/>
    <cellStyle name="Milliers 3" xfId="121" xr:uid="{00000000-0005-0000-0000-000078000000}"/>
    <cellStyle name="Milliers 3 2" xfId="122" xr:uid="{00000000-0005-0000-0000-000079000000}"/>
    <cellStyle name="Milliers 3 3" xfId="123" xr:uid="{00000000-0005-0000-0000-00007A000000}"/>
    <cellStyle name="Milliers 4" xfId="124" xr:uid="{00000000-0005-0000-0000-00007B000000}"/>
    <cellStyle name="Milliers 4 2" xfId="125" xr:uid="{00000000-0005-0000-0000-00007C000000}"/>
    <cellStyle name="Milliers 4 2 2" xfId="126" xr:uid="{00000000-0005-0000-0000-00007D000000}"/>
    <cellStyle name="Milliers 4 3" xfId="127" xr:uid="{00000000-0005-0000-0000-00007E000000}"/>
    <cellStyle name="Milliers 4 3 2" xfId="128" xr:uid="{00000000-0005-0000-0000-00007F000000}"/>
    <cellStyle name="Milliers 4 4" xfId="129" xr:uid="{00000000-0005-0000-0000-000080000000}"/>
    <cellStyle name="Milliers 5" xfId="130" xr:uid="{00000000-0005-0000-0000-000081000000}"/>
    <cellStyle name="Milliers 5 2" xfId="131" xr:uid="{00000000-0005-0000-0000-000082000000}"/>
    <cellStyle name="Milliers 5 3" xfId="132" xr:uid="{00000000-0005-0000-0000-000083000000}"/>
    <cellStyle name="Milliers 5 3 2" xfId="133" xr:uid="{00000000-0005-0000-0000-000084000000}"/>
    <cellStyle name="Milliers 6" xfId="134" xr:uid="{00000000-0005-0000-0000-000085000000}"/>
    <cellStyle name="Milliers 6 2" xfId="135" xr:uid="{00000000-0005-0000-0000-000086000000}"/>
    <cellStyle name="Milliers 7" xfId="136" xr:uid="{00000000-0005-0000-0000-000087000000}"/>
    <cellStyle name="Milliers 8" xfId="137" xr:uid="{00000000-0005-0000-0000-000088000000}"/>
    <cellStyle name="Milliers 9" xfId="138" xr:uid="{00000000-0005-0000-0000-000089000000}"/>
    <cellStyle name="Milliers 9 2" xfId="139" xr:uid="{00000000-0005-0000-0000-00008A000000}"/>
    <cellStyle name="Monétaire 2" xfId="140" xr:uid="{00000000-0005-0000-0000-00008B000000}"/>
    <cellStyle name="Monétaire 2 2" xfId="141" xr:uid="{00000000-0005-0000-0000-00008C000000}"/>
    <cellStyle name="Monétaire 3" xfId="142" xr:uid="{00000000-0005-0000-0000-00008D000000}"/>
    <cellStyle name="Monétaire 3 2" xfId="143" xr:uid="{00000000-0005-0000-0000-00008E000000}"/>
    <cellStyle name="Monétaire 3 2 2" xfId="144" xr:uid="{00000000-0005-0000-0000-00008F000000}"/>
    <cellStyle name="Monétaire 3 3" xfId="145" xr:uid="{00000000-0005-0000-0000-000090000000}"/>
    <cellStyle name="Neutraal" xfId="146" xr:uid="{00000000-0005-0000-0000-000091000000}"/>
    <cellStyle name="Neutral" xfId="147" xr:uid="{00000000-0005-0000-0000-000092000000}"/>
    <cellStyle name="Normal" xfId="0" builtinId="0"/>
    <cellStyle name="Normal 10" xfId="148" xr:uid="{00000000-0005-0000-0000-000094000000}"/>
    <cellStyle name="Normal 10 2" xfId="149" xr:uid="{00000000-0005-0000-0000-000095000000}"/>
    <cellStyle name="Normal 10 3" xfId="150" xr:uid="{00000000-0005-0000-0000-000096000000}"/>
    <cellStyle name="Normal 11" xfId="151" xr:uid="{00000000-0005-0000-0000-000097000000}"/>
    <cellStyle name="Normal 12" xfId="152" xr:uid="{00000000-0005-0000-0000-000098000000}"/>
    <cellStyle name="Normal 13" xfId="153" xr:uid="{00000000-0005-0000-0000-000099000000}"/>
    <cellStyle name="Normal 14" xfId="154" xr:uid="{00000000-0005-0000-0000-00009A000000}"/>
    <cellStyle name="Normal 2" xfId="155" xr:uid="{00000000-0005-0000-0000-00009B000000}"/>
    <cellStyle name="Normal 2 2" xfId="156" xr:uid="{00000000-0005-0000-0000-00009C000000}"/>
    <cellStyle name="Normal 2 2 2" xfId="157" xr:uid="{00000000-0005-0000-0000-00009D000000}"/>
    <cellStyle name="Normal 2 2 3" xfId="158" xr:uid="{00000000-0005-0000-0000-00009E000000}"/>
    <cellStyle name="Normal 2 3" xfId="159" xr:uid="{00000000-0005-0000-0000-00009F000000}"/>
    <cellStyle name="Normal 2_Bilan territorial" xfId="160" xr:uid="{00000000-0005-0000-0000-0000A0000000}"/>
    <cellStyle name="Normal 3" xfId="161" xr:uid="{00000000-0005-0000-0000-0000A1000000}"/>
    <cellStyle name="Normal 3 2" xfId="162" xr:uid="{00000000-0005-0000-0000-0000A2000000}"/>
    <cellStyle name="Normal 3 2 2" xfId="163" xr:uid="{00000000-0005-0000-0000-0000A3000000}"/>
    <cellStyle name="Normal 3 2 2 2" xfId="164" xr:uid="{00000000-0005-0000-0000-0000A4000000}"/>
    <cellStyle name="Normal 3 3" xfId="165" xr:uid="{00000000-0005-0000-0000-0000A5000000}"/>
    <cellStyle name="Normal 3 3 2" xfId="166" xr:uid="{00000000-0005-0000-0000-0000A6000000}"/>
    <cellStyle name="Normal 3_Bilan territorial" xfId="167" xr:uid="{00000000-0005-0000-0000-0000A7000000}"/>
    <cellStyle name="Normal 4" xfId="168" xr:uid="{00000000-0005-0000-0000-0000A8000000}"/>
    <cellStyle name="Normal 4 2" xfId="169" xr:uid="{00000000-0005-0000-0000-0000A9000000}"/>
    <cellStyle name="Normal 4 2 2" xfId="170" xr:uid="{00000000-0005-0000-0000-0000AA000000}"/>
    <cellStyle name="Normal 5" xfId="171" xr:uid="{00000000-0005-0000-0000-0000AB000000}"/>
    <cellStyle name="Normal 5 10" xfId="172" xr:uid="{00000000-0005-0000-0000-0000AC000000}"/>
    <cellStyle name="Normal 5 10 2" xfId="173" xr:uid="{00000000-0005-0000-0000-0000AD000000}"/>
    <cellStyle name="Normal 5 11" xfId="174" xr:uid="{00000000-0005-0000-0000-0000AE000000}"/>
    <cellStyle name="Normal 5 11 2" xfId="175" xr:uid="{00000000-0005-0000-0000-0000AF000000}"/>
    <cellStyle name="Normal 5 12" xfId="176" xr:uid="{00000000-0005-0000-0000-0000B0000000}"/>
    <cellStyle name="Normal 5 12 2" xfId="177" xr:uid="{00000000-0005-0000-0000-0000B1000000}"/>
    <cellStyle name="Normal 5 13" xfId="178" xr:uid="{00000000-0005-0000-0000-0000B2000000}"/>
    <cellStyle name="Normal 5 13 2" xfId="179" xr:uid="{00000000-0005-0000-0000-0000B3000000}"/>
    <cellStyle name="Normal 5 14" xfId="180" xr:uid="{00000000-0005-0000-0000-0000B4000000}"/>
    <cellStyle name="Normal 5 14 2" xfId="181" xr:uid="{00000000-0005-0000-0000-0000B5000000}"/>
    <cellStyle name="Normal 5 15" xfId="182" xr:uid="{00000000-0005-0000-0000-0000B6000000}"/>
    <cellStyle name="Normal 5 15 2" xfId="183" xr:uid="{00000000-0005-0000-0000-0000B7000000}"/>
    <cellStyle name="Normal 5 16" xfId="184" xr:uid="{00000000-0005-0000-0000-0000B8000000}"/>
    <cellStyle name="Normal 5 16 2" xfId="185" xr:uid="{00000000-0005-0000-0000-0000B9000000}"/>
    <cellStyle name="Normal 5 17" xfId="186" xr:uid="{00000000-0005-0000-0000-0000BA000000}"/>
    <cellStyle name="Normal 5 17 2" xfId="187" xr:uid="{00000000-0005-0000-0000-0000BB000000}"/>
    <cellStyle name="Normal 5 18" xfId="188" xr:uid="{00000000-0005-0000-0000-0000BC000000}"/>
    <cellStyle name="Normal 5 18 2" xfId="189" xr:uid="{00000000-0005-0000-0000-0000BD000000}"/>
    <cellStyle name="Normal 5 19" xfId="190" xr:uid="{00000000-0005-0000-0000-0000BE000000}"/>
    <cellStyle name="Normal 5 19 2" xfId="191" xr:uid="{00000000-0005-0000-0000-0000BF000000}"/>
    <cellStyle name="Normal 5 2" xfId="192" xr:uid="{00000000-0005-0000-0000-0000C0000000}"/>
    <cellStyle name="Normal 5 2 2" xfId="193" xr:uid="{00000000-0005-0000-0000-0000C1000000}"/>
    <cellStyle name="Normal 5 2 3" xfId="194" xr:uid="{00000000-0005-0000-0000-0000C2000000}"/>
    <cellStyle name="Normal 5 20" xfId="195" xr:uid="{00000000-0005-0000-0000-0000C3000000}"/>
    <cellStyle name="Normal 5 20 2" xfId="196" xr:uid="{00000000-0005-0000-0000-0000C4000000}"/>
    <cellStyle name="Normal 5 21" xfId="197" xr:uid="{00000000-0005-0000-0000-0000C5000000}"/>
    <cellStyle name="Normal 5 21 2" xfId="198" xr:uid="{00000000-0005-0000-0000-0000C6000000}"/>
    <cellStyle name="Normal 5 22" xfId="199" xr:uid="{00000000-0005-0000-0000-0000C7000000}"/>
    <cellStyle name="Normal 5 22 2" xfId="200" xr:uid="{00000000-0005-0000-0000-0000C8000000}"/>
    <cellStyle name="Normal 5 23" xfId="201" xr:uid="{00000000-0005-0000-0000-0000C9000000}"/>
    <cellStyle name="Normal 5 3" xfId="202" xr:uid="{00000000-0005-0000-0000-0000CA000000}"/>
    <cellStyle name="Normal 5 3 2" xfId="203" xr:uid="{00000000-0005-0000-0000-0000CB000000}"/>
    <cellStyle name="Normal 5 4" xfId="204" xr:uid="{00000000-0005-0000-0000-0000CC000000}"/>
    <cellStyle name="Normal 5 4 2" xfId="205" xr:uid="{00000000-0005-0000-0000-0000CD000000}"/>
    <cellStyle name="Normal 5 5" xfId="206" xr:uid="{00000000-0005-0000-0000-0000CE000000}"/>
    <cellStyle name="Normal 5 5 2" xfId="207" xr:uid="{00000000-0005-0000-0000-0000CF000000}"/>
    <cellStyle name="Normal 5 6" xfId="208" xr:uid="{00000000-0005-0000-0000-0000D0000000}"/>
    <cellStyle name="Normal 5 6 2" xfId="209" xr:uid="{00000000-0005-0000-0000-0000D1000000}"/>
    <cellStyle name="Normal 5 7" xfId="210" xr:uid="{00000000-0005-0000-0000-0000D2000000}"/>
    <cellStyle name="Normal 5 7 2" xfId="211" xr:uid="{00000000-0005-0000-0000-0000D3000000}"/>
    <cellStyle name="Normal 5 8" xfId="212" xr:uid="{00000000-0005-0000-0000-0000D4000000}"/>
    <cellStyle name="Normal 5 8 2" xfId="213" xr:uid="{00000000-0005-0000-0000-0000D5000000}"/>
    <cellStyle name="Normal 5 9" xfId="214" xr:uid="{00000000-0005-0000-0000-0000D6000000}"/>
    <cellStyle name="Normal 5 9 2" xfId="215" xr:uid="{00000000-0005-0000-0000-0000D7000000}"/>
    <cellStyle name="Normal 5_INTERIM BEREKENINGEN Landbouw" xfId="216" xr:uid="{00000000-0005-0000-0000-0000D8000000}"/>
    <cellStyle name="Normal 6" xfId="217" xr:uid="{00000000-0005-0000-0000-0000D9000000}"/>
    <cellStyle name="Normal 6 2" xfId="218" xr:uid="{00000000-0005-0000-0000-0000DA000000}"/>
    <cellStyle name="Normal 7" xfId="219" xr:uid="{00000000-0005-0000-0000-0000DB000000}"/>
    <cellStyle name="Normal 7 2" xfId="220" xr:uid="{00000000-0005-0000-0000-0000DC000000}"/>
    <cellStyle name="Normal 7 3" xfId="221" xr:uid="{00000000-0005-0000-0000-0000DD000000}"/>
    <cellStyle name="Normal 8" xfId="222" xr:uid="{00000000-0005-0000-0000-0000DE000000}"/>
    <cellStyle name="Normal 8 2" xfId="223" xr:uid="{00000000-0005-0000-0000-0000DF000000}"/>
    <cellStyle name="Normal 9" xfId="224" xr:uid="{00000000-0005-0000-0000-0000E0000000}"/>
    <cellStyle name="Normal 9 2" xfId="225" xr:uid="{00000000-0005-0000-0000-0000E1000000}"/>
    <cellStyle name="Normal 9 3" xfId="226" xr:uid="{00000000-0005-0000-0000-0000E2000000}"/>
    <cellStyle name="Normal GHG Numbers (0.00)" xfId="227" xr:uid="{00000000-0005-0000-0000-0000E3000000}"/>
    <cellStyle name="Normal_Feuil1" xfId="228" xr:uid="{00000000-0005-0000-0000-0000E4000000}"/>
    <cellStyle name="Note 2" xfId="229" xr:uid="{00000000-0005-0000-0000-0000E5000000}"/>
    <cellStyle name="Notitie" xfId="230" xr:uid="{00000000-0005-0000-0000-0000E6000000}"/>
    <cellStyle name="Notitie 2" xfId="231" xr:uid="{00000000-0005-0000-0000-0000E7000000}"/>
    <cellStyle name="Ongeldig" xfId="232" xr:uid="{00000000-0005-0000-0000-0000E8000000}"/>
    <cellStyle name="Output" xfId="233" xr:uid="{00000000-0005-0000-0000-0000E9000000}"/>
    <cellStyle name="Percent 2" xfId="234" xr:uid="{00000000-0005-0000-0000-0000EA000000}"/>
    <cellStyle name="Percent 2 2" xfId="235" xr:uid="{00000000-0005-0000-0000-0000EB000000}"/>
    <cellStyle name="Percent 3" xfId="236" xr:uid="{00000000-0005-0000-0000-0000EC000000}"/>
    <cellStyle name="Percent 4" xfId="237" xr:uid="{00000000-0005-0000-0000-0000ED000000}"/>
    <cellStyle name="Pourcentage" xfId="238" builtinId="5"/>
    <cellStyle name="Pourcentage 10" xfId="239" xr:uid="{00000000-0005-0000-0000-0000EF000000}"/>
    <cellStyle name="Pourcentage 11" xfId="240" xr:uid="{00000000-0005-0000-0000-0000F0000000}"/>
    <cellStyle name="Pourcentage 2" xfId="241" xr:uid="{00000000-0005-0000-0000-0000F1000000}"/>
    <cellStyle name="Pourcentage 2 2" xfId="242" xr:uid="{00000000-0005-0000-0000-0000F2000000}"/>
    <cellStyle name="Pourcentage 3" xfId="243" xr:uid="{00000000-0005-0000-0000-0000F3000000}"/>
    <cellStyle name="Pourcentage 3 2" xfId="244" xr:uid="{00000000-0005-0000-0000-0000F4000000}"/>
    <cellStyle name="Pourcentage 3 3" xfId="245" xr:uid="{00000000-0005-0000-0000-0000F5000000}"/>
    <cellStyle name="Pourcentage 3 4" xfId="246" xr:uid="{00000000-0005-0000-0000-0000F6000000}"/>
    <cellStyle name="Pourcentage 4" xfId="247" xr:uid="{00000000-0005-0000-0000-0000F7000000}"/>
    <cellStyle name="Pourcentage 4 2" xfId="248" xr:uid="{00000000-0005-0000-0000-0000F8000000}"/>
    <cellStyle name="Pourcentage 4 2 2" xfId="249" xr:uid="{00000000-0005-0000-0000-0000F9000000}"/>
    <cellStyle name="Pourcentage 4 3" xfId="250" xr:uid="{00000000-0005-0000-0000-0000FA000000}"/>
    <cellStyle name="Pourcentage 4 4" xfId="251" xr:uid="{00000000-0005-0000-0000-0000FB000000}"/>
    <cellStyle name="Pourcentage 5" xfId="252" xr:uid="{00000000-0005-0000-0000-0000FC000000}"/>
    <cellStyle name="Pourcentage 6" xfId="253" xr:uid="{00000000-0005-0000-0000-0000FD000000}"/>
    <cellStyle name="Pourcentage 6 2" xfId="254" xr:uid="{00000000-0005-0000-0000-0000FE000000}"/>
    <cellStyle name="Pourcentage 7" xfId="255" xr:uid="{00000000-0005-0000-0000-0000FF000000}"/>
    <cellStyle name="Pourcentage 8" xfId="256" xr:uid="{00000000-0005-0000-0000-000000010000}"/>
    <cellStyle name="Pourcentage 9" xfId="257" xr:uid="{00000000-0005-0000-0000-000001010000}"/>
    <cellStyle name="Procent 11" xfId="258" xr:uid="{00000000-0005-0000-0000-000002010000}"/>
    <cellStyle name="Procent 11 2" xfId="259" xr:uid="{00000000-0005-0000-0000-000003010000}"/>
    <cellStyle name="Procent 2" xfId="260" xr:uid="{00000000-0005-0000-0000-000004010000}"/>
    <cellStyle name="Qualität1 fett" xfId="261" xr:uid="{00000000-0005-0000-0000-000005010000}"/>
    <cellStyle name="Standaard 10" xfId="262" xr:uid="{00000000-0005-0000-0000-000006010000}"/>
    <cellStyle name="Standaard 11" xfId="263" xr:uid="{00000000-0005-0000-0000-000007010000}"/>
    <cellStyle name="Standaard 12" xfId="264" xr:uid="{00000000-0005-0000-0000-000008010000}"/>
    <cellStyle name="Standaard 12 2" xfId="265" xr:uid="{00000000-0005-0000-0000-000009010000}"/>
    <cellStyle name="Standaard 13" xfId="266" xr:uid="{00000000-0005-0000-0000-00000A010000}"/>
    <cellStyle name="Standaard 13 2" xfId="267" xr:uid="{00000000-0005-0000-0000-00000B010000}"/>
    <cellStyle name="Standaard 14" xfId="268" xr:uid="{00000000-0005-0000-0000-00000C010000}"/>
    <cellStyle name="Standaard 14 2" xfId="269" xr:uid="{00000000-0005-0000-0000-00000D010000}"/>
    <cellStyle name="Standaard 15" xfId="270" xr:uid="{00000000-0005-0000-0000-00000E010000}"/>
    <cellStyle name="Standaard 15 2" xfId="271" xr:uid="{00000000-0005-0000-0000-00000F010000}"/>
    <cellStyle name="Standaard 16" xfId="272" xr:uid="{00000000-0005-0000-0000-000010010000}"/>
    <cellStyle name="Standaard 16 2" xfId="273" xr:uid="{00000000-0005-0000-0000-000011010000}"/>
    <cellStyle name="Standaard 17" xfId="274" xr:uid="{00000000-0005-0000-0000-000012010000}"/>
    <cellStyle name="Standaard 17 2" xfId="275" xr:uid="{00000000-0005-0000-0000-000013010000}"/>
    <cellStyle name="Standaard 18" xfId="276" xr:uid="{00000000-0005-0000-0000-000014010000}"/>
    <cellStyle name="Standaard 18 2" xfId="277" xr:uid="{00000000-0005-0000-0000-000015010000}"/>
    <cellStyle name="Standaard 19" xfId="278" xr:uid="{00000000-0005-0000-0000-000016010000}"/>
    <cellStyle name="Standaard 19 2" xfId="279" xr:uid="{00000000-0005-0000-0000-000017010000}"/>
    <cellStyle name="Standaard 2" xfId="280" xr:uid="{00000000-0005-0000-0000-000018010000}"/>
    <cellStyle name="Standaard 2 2" xfId="281" xr:uid="{00000000-0005-0000-0000-000019010000}"/>
    <cellStyle name="Standaard 2 2 2" xfId="282" xr:uid="{00000000-0005-0000-0000-00001A010000}"/>
    <cellStyle name="Standaard 2 2 2 2" xfId="283" xr:uid="{00000000-0005-0000-0000-00001B010000}"/>
    <cellStyle name="Standaard 2 3" xfId="284" xr:uid="{00000000-0005-0000-0000-00001C010000}"/>
    <cellStyle name="Standaard 2 4" xfId="285" xr:uid="{00000000-0005-0000-0000-00001D010000}"/>
    <cellStyle name="Standaard 20" xfId="286" xr:uid="{00000000-0005-0000-0000-00001E010000}"/>
    <cellStyle name="Standaard 20 2" xfId="287" xr:uid="{00000000-0005-0000-0000-00001F010000}"/>
    <cellStyle name="Standaard 21" xfId="288" xr:uid="{00000000-0005-0000-0000-000020010000}"/>
    <cellStyle name="Standaard 21 2" xfId="289" xr:uid="{00000000-0005-0000-0000-000021010000}"/>
    <cellStyle name="Standaard 22" xfId="290" xr:uid="{00000000-0005-0000-0000-000022010000}"/>
    <cellStyle name="Standaard 22 2" xfId="291" xr:uid="{00000000-0005-0000-0000-000023010000}"/>
    <cellStyle name="Standaard 23" xfId="292" xr:uid="{00000000-0005-0000-0000-000024010000}"/>
    <cellStyle name="Standaard 23 2" xfId="293" xr:uid="{00000000-0005-0000-0000-000025010000}"/>
    <cellStyle name="Standaard 24" xfId="294" xr:uid="{00000000-0005-0000-0000-000026010000}"/>
    <cellStyle name="Standaard 24 2" xfId="295" xr:uid="{00000000-0005-0000-0000-000027010000}"/>
    <cellStyle name="Standaard 24 2 2" xfId="296" xr:uid="{00000000-0005-0000-0000-000028010000}"/>
    <cellStyle name="Standaard 24 3" xfId="297" xr:uid="{00000000-0005-0000-0000-000029010000}"/>
    <cellStyle name="Standaard 25" xfId="298" xr:uid="{00000000-0005-0000-0000-00002A010000}"/>
    <cellStyle name="Standaard 25 2" xfId="299" xr:uid="{00000000-0005-0000-0000-00002B010000}"/>
    <cellStyle name="Standaard 26" xfId="300" xr:uid="{00000000-0005-0000-0000-00002C010000}"/>
    <cellStyle name="Standaard 26 2" xfId="301" xr:uid="{00000000-0005-0000-0000-00002D010000}"/>
    <cellStyle name="Standaard 3" xfId="302" xr:uid="{00000000-0005-0000-0000-00002E010000}"/>
    <cellStyle name="Standaard 3 2" xfId="303" xr:uid="{00000000-0005-0000-0000-00002F010000}"/>
    <cellStyle name="Standaard 30" xfId="304" xr:uid="{00000000-0005-0000-0000-000030010000}"/>
    <cellStyle name="Standaard 4" xfId="305" xr:uid="{00000000-0005-0000-0000-000031010000}"/>
    <cellStyle name="Standaard 4 2" xfId="306" xr:uid="{00000000-0005-0000-0000-000032010000}"/>
    <cellStyle name="Standaard 4 3" xfId="307" xr:uid="{00000000-0005-0000-0000-000033010000}"/>
    <cellStyle name="Standaard 44" xfId="308" xr:uid="{00000000-0005-0000-0000-000034010000}"/>
    <cellStyle name="Standaard 44 2" xfId="309" xr:uid="{00000000-0005-0000-0000-000035010000}"/>
    <cellStyle name="Standaard 45" xfId="310" xr:uid="{00000000-0005-0000-0000-000036010000}"/>
    <cellStyle name="Standaard 45 2" xfId="311" xr:uid="{00000000-0005-0000-0000-000037010000}"/>
    <cellStyle name="Standaard 46" xfId="312" xr:uid="{00000000-0005-0000-0000-000038010000}"/>
    <cellStyle name="Standaard 46 2" xfId="313" xr:uid="{00000000-0005-0000-0000-000039010000}"/>
    <cellStyle name="Standaard 47" xfId="314" xr:uid="{00000000-0005-0000-0000-00003A010000}"/>
    <cellStyle name="Standaard 48" xfId="315" xr:uid="{00000000-0005-0000-0000-00003B010000}"/>
    <cellStyle name="Standaard 49" xfId="316" xr:uid="{00000000-0005-0000-0000-00003C010000}"/>
    <cellStyle name="Standaard 5" xfId="317" xr:uid="{00000000-0005-0000-0000-00003D010000}"/>
    <cellStyle name="Standaard 50" xfId="318" xr:uid="{00000000-0005-0000-0000-00003E010000}"/>
    <cellStyle name="Standaard 51" xfId="319" xr:uid="{00000000-0005-0000-0000-00003F010000}"/>
    <cellStyle name="Standaard 52" xfId="320" xr:uid="{00000000-0005-0000-0000-000040010000}"/>
    <cellStyle name="Standaard 53" xfId="321" xr:uid="{00000000-0005-0000-0000-000041010000}"/>
    <cellStyle name="Standaard 54" xfId="322" xr:uid="{00000000-0005-0000-0000-000042010000}"/>
    <cellStyle name="Standaard 55" xfId="323" xr:uid="{00000000-0005-0000-0000-000043010000}"/>
    <cellStyle name="Standaard 59" xfId="324" xr:uid="{00000000-0005-0000-0000-000044010000}"/>
    <cellStyle name="Standaard 6" xfId="325" xr:uid="{00000000-0005-0000-0000-000045010000}"/>
    <cellStyle name="Standaard 60" xfId="326" xr:uid="{00000000-0005-0000-0000-000046010000}"/>
    <cellStyle name="Standaard 61" xfId="327" xr:uid="{00000000-0005-0000-0000-000047010000}"/>
    <cellStyle name="Standaard 7" xfId="328" xr:uid="{00000000-0005-0000-0000-000048010000}"/>
    <cellStyle name="Standaard 7 2" xfId="329" xr:uid="{00000000-0005-0000-0000-000049010000}"/>
    <cellStyle name="Standaard 8" xfId="330" xr:uid="{00000000-0005-0000-0000-00004A010000}"/>
    <cellStyle name="Standaard 8 2" xfId="331" xr:uid="{00000000-0005-0000-0000-00004B010000}"/>
    <cellStyle name="Standaard 9" xfId="332" xr:uid="{00000000-0005-0000-0000-00004C010000}"/>
    <cellStyle name="Standaard_4000 à 4999" xfId="333" xr:uid="{00000000-0005-0000-0000-00004D010000}"/>
    <cellStyle name="Standard_Aggregate CO2 balance" xfId="334" xr:uid="{00000000-0005-0000-0000-00004E010000}"/>
    <cellStyle name="Style 1" xfId="335" xr:uid="{00000000-0005-0000-0000-00004F010000}"/>
    <cellStyle name="Style 1 2" xfId="336" xr:uid="{00000000-0005-0000-0000-000050010000}"/>
    <cellStyle name="Style 1 3" xfId="337" xr:uid="{00000000-0005-0000-0000-000051010000}"/>
    <cellStyle name="Style 2" xfId="338" xr:uid="{00000000-0005-0000-0000-000052010000}"/>
    <cellStyle name="Tabeltitel" xfId="339" xr:uid="{00000000-0005-0000-0000-000053010000}"/>
    <cellStyle name="Titel" xfId="340" xr:uid="{00000000-0005-0000-0000-000054010000}"/>
    <cellStyle name="Title" xfId="341" xr:uid="{00000000-0005-0000-0000-000055010000}"/>
    <cellStyle name="Title 2" xfId="342" xr:uid="{00000000-0005-0000-0000-000056010000}"/>
    <cellStyle name="Titre 1" xfId="343" xr:uid="{00000000-0005-0000-0000-000057010000}"/>
    <cellStyle name="Totaal" xfId="344" xr:uid="{00000000-0005-0000-0000-000058010000}"/>
    <cellStyle name="Uitvoer" xfId="345" xr:uid="{00000000-0005-0000-0000-000059010000}"/>
    <cellStyle name="Valuta [0]_BLOCS96" xfId="346" xr:uid="{00000000-0005-0000-0000-00005A010000}"/>
    <cellStyle name="Valuta_BLOCS96" xfId="347" xr:uid="{00000000-0005-0000-0000-00005B010000}"/>
    <cellStyle name="Verklarende tekst" xfId="348" xr:uid="{00000000-0005-0000-0000-00005C010000}"/>
    <cellStyle name="W?rung [0]_Input" xfId="349" xr:uid="{00000000-0005-0000-0000-00005D010000}"/>
    <cellStyle name="W?rung_Input" xfId="350" xr:uid="{00000000-0005-0000-0000-00005E010000}"/>
    <cellStyle name="Waarschuwingstekst" xfId="351" xr:uid="{00000000-0005-0000-0000-00005F010000}"/>
    <cellStyle name="Währung [0]_car park new" xfId="352" xr:uid="{00000000-0005-0000-0000-000060010000}"/>
    <cellStyle name="Währung_car park new" xfId="353" xr:uid="{00000000-0005-0000-0000-000061010000}"/>
    <cellStyle name="Year" xfId="354" xr:uid="{00000000-0005-0000-0000-000062010000}"/>
  </cellStyles>
  <dxfs count="114">
    <dxf>
      <font>
        <b val="0"/>
        <i val="0"/>
        <strike val="0"/>
        <condense val="0"/>
        <extend val="0"/>
        <outline val="0"/>
        <shadow val="0"/>
        <u val="none"/>
        <vertAlign val="baseline"/>
        <sz val="11"/>
        <color indexed="63"/>
        <name val="Calibri"/>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indexed="9"/>
        </patternFill>
      </fill>
      <alignment horizontal="general" vertical="bottom"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border outline="0">
        <bottom style="thin">
          <color theme="4" tint="0.39997558519241921"/>
        </bottom>
      </border>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protection locked="1" hidden="0"/>
    </dxf>
    <dxf>
      <font>
        <b val="0"/>
        <i val="0"/>
        <strike val="0"/>
        <condense val="0"/>
        <extend val="0"/>
        <outline val="0"/>
        <shadow val="0"/>
        <u val="none"/>
        <vertAlign val="baseline"/>
        <sz val="11"/>
        <color theme="1"/>
        <name val="Calibri"/>
        <family val="2"/>
        <scheme val="minor"/>
      </font>
      <protection locked="1" hidden="0"/>
    </dxf>
    <dxf>
      <font>
        <b/>
        <i val="0"/>
        <strike val="0"/>
        <condense val="0"/>
        <extend val="0"/>
        <outline val="0"/>
        <shadow val="0"/>
        <u val="none"/>
        <vertAlign val="baseline"/>
        <sz val="11"/>
        <color theme="1" tint="0.249977111117893"/>
        <name val="Calibri"/>
        <family val="2"/>
        <scheme val="none"/>
      </font>
      <fill>
        <patternFill patternType="solid">
          <fgColor theme="4"/>
          <bgColor theme="4"/>
        </patternFill>
      </fill>
      <alignment horizontal="left"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indexed="8"/>
        <name val="Calibri"/>
        <family val="2"/>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alignment horizontal="general" vertical="bottom" textRotation="0" wrapText="1" indent="0" justifyLastLine="0" shrinkToFit="0" readingOrder="0"/>
      <protection locked="1" hidden="0"/>
    </dxf>
    <dxf>
      <protection locked="1" hidden="0"/>
    </dxf>
    <dxf>
      <protection locked="1" hidden="0"/>
    </dxf>
    <dxf>
      <protection locked="1" hidden="0"/>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strike val="0"/>
        <outline val="0"/>
        <shadow val="0"/>
        <u val="none"/>
        <vertAlign val="baseline"/>
        <color auto="1"/>
      </font>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color auto="1"/>
      </font>
    </dxf>
    <dxf>
      <font>
        <b/>
        <i val="0"/>
        <strike val="0"/>
        <condense val="0"/>
        <extend val="0"/>
        <outline val="0"/>
        <shadow val="0"/>
        <u val="none"/>
        <vertAlign val="baseline"/>
        <sz val="11"/>
        <color theme="1" tint="0.249977111117893"/>
        <name val="Calibri"/>
        <family val="2"/>
        <scheme val="none"/>
      </font>
      <fill>
        <patternFill patternType="solid">
          <fgColor theme="4"/>
          <bgColor theme="4"/>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rgb="FF003366"/>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63"/>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indexed="63"/>
        <name val="Calibri"/>
        <family val="2"/>
        <scheme val="none"/>
      </font>
      <numFmt numFmtId="187" formatCode="_-* #,##0.00\ [$€-80C]_-;\-* #,##0.00\ [$€-80C]_-;_-* &quot;-&quot;??\ [$€-80C]_-;_-@_-"/>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90" formatCode="#,##0.0000_ ;\-#,##0.0000\ "/>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90" formatCode="#,##0.0000_ ;\-#,##0.0000\ "/>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90" formatCode="#,##0.0000_ ;\-#,##0.0000\ "/>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32" formatCode="_-* #,##0\ &quot;€&quot;_-;\-* #,##0\ &quot;€&quot;_-;_-* &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7" formatCode="_-* #,##0.00\ [$€-80C]_-;\-* #,##0.00\ [$€-80C]_-;_-* &quot;-&quot;??\ [$€-80C]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87" formatCode="_-* #,##0.00\ [$€-80C]_-;\-* #,##0.00\ [$€-80C]_-;_-* &quot;-&quot;??\ [$€-80C]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87" formatCode="_-* #,##0.00\ [$€-80C]_-;\-* #,##0.00\ [$€-80C]_-;_-* &quot;-&quot;??\ [$€-80C]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indexed="63"/>
        <name val="Calibri"/>
        <family val="2"/>
        <scheme val="none"/>
      </font>
      <numFmt numFmtId="19" formatCode="dd/mm/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9" formatCode="dd/mm/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numFmt numFmtId="184"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indexed="63"/>
        <name val="Calibri"/>
        <family val="2"/>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63"/>
        <name val="Calibri"/>
        <family val="2"/>
        <scheme val="none"/>
      </font>
      <fill>
        <patternFill patternType="solid">
          <fgColor indexed="64"/>
          <bgColor indexed="22"/>
        </patternFill>
      </fill>
      <alignment horizontal="center" vertical="center" textRotation="0" wrapText="1" indent="0" justifyLastLine="0" shrinkToFit="0" readingOrder="0"/>
      <protection locked="1" hidden="0"/>
    </dxf>
    <dxf>
      <font>
        <b/>
        <i val="0"/>
        <color rgb="FF00B050"/>
      </font>
    </dxf>
    <dxf>
      <font>
        <b/>
        <i val="0"/>
        <color rgb="FF00B05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fmlaLink="G22" noThreeD="1"/>
</file>

<file path=xl/ctrlProps/ctrlProp10.xml><?xml version="1.0" encoding="utf-8"?>
<formControlPr xmlns="http://schemas.microsoft.com/office/spreadsheetml/2009/9/main" objectType="CheckBox" fmlaLink="P22" noThreeD="1"/>
</file>

<file path=xl/ctrlProps/ctrlProp11.xml><?xml version="1.0" encoding="utf-8"?>
<formControlPr xmlns="http://schemas.microsoft.com/office/spreadsheetml/2009/9/main" objectType="CheckBox" fmlaLink="Q22" noThreeD="1"/>
</file>

<file path=xl/ctrlProps/ctrlProp12.xml><?xml version="1.0" encoding="utf-8"?>
<formControlPr xmlns="http://schemas.microsoft.com/office/spreadsheetml/2009/9/main" objectType="CheckBox" fmlaLink="R22" noThreeD="1"/>
</file>

<file path=xl/ctrlProps/ctrlProp13.xml><?xml version="1.0" encoding="utf-8"?>
<formControlPr xmlns="http://schemas.microsoft.com/office/spreadsheetml/2009/9/main" objectType="CheckBox" fmlaLink="S22" noThreeD="1"/>
</file>

<file path=xl/ctrlProps/ctrlProp14.xml><?xml version="1.0" encoding="utf-8"?>
<formControlPr xmlns="http://schemas.microsoft.com/office/spreadsheetml/2009/9/main" objectType="CheckBox" fmlaLink="G22" noThreeD="1"/>
</file>

<file path=xl/ctrlProps/ctrlProp15.xml><?xml version="1.0" encoding="utf-8"?>
<formControlPr xmlns="http://schemas.microsoft.com/office/spreadsheetml/2009/9/main" objectType="CheckBox" fmlaLink="H22" noThreeD="1"/>
</file>

<file path=xl/ctrlProps/ctrlProp16.xml><?xml version="1.0" encoding="utf-8"?>
<formControlPr xmlns="http://schemas.microsoft.com/office/spreadsheetml/2009/9/main" objectType="CheckBox" fmlaLink="I22" noThreeD="1"/>
</file>

<file path=xl/ctrlProps/ctrlProp17.xml><?xml version="1.0" encoding="utf-8"?>
<formControlPr xmlns="http://schemas.microsoft.com/office/spreadsheetml/2009/9/main" objectType="CheckBox" fmlaLink="J22" noThreeD="1"/>
</file>

<file path=xl/ctrlProps/ctrlProp18.xml><?xml version="1.0" encoding="utf-8"?>
<formControlPr xmlns="http://schemas.microsoft.com/office/spreadsheetml/2009/9/main" objectType="CheckBox" fmlaLink="K22" noThreeD="1"/>
</file>

<file path=xl/ctrlProps/ctrlProp19.xml><?xml version="1.0" encoding="utf-8"?>
<formControlPr xmlns="http://schemas.microsoft.com/office/spreadsheetml/2009/9/main" objectType="CheckBox" fmlaLink="L22" noThreeD="1"/>
</file>

<file path=xl/ctrlProps/ctrlProp2.xml><?xml version="1.0" encoding="utf-8"?>
<formControlPr xmlns="http://schemas.microsoft.com/office/spreadsheetml/2009/9/main" objectType="CheckBox" fmlaLink="H22" noThreeD="1"/>
</file>

<file path=xl/ctrlProps/ctrlProp20.xml><?xml version="1.0" encoding="utf-8"?>
<formControlPr xmlns="http://schemas.microsoft.com/office/spreadsheetml/2009/9/main" objectType="CheckBox" fmlaLink="M22" noThreeD="1"/>
</file>

<file path=xl/ctrlProps/ctrlProp21.xml><?xml version="1.0" encoding="utf-8"?>
<formControlPr xmlns="http://schemas.microsoft.com/office/spreadsheetml/2009/9/main" objectType="CheckBox" fmlaLink="N22" noThreeD="1"/>
</file>

<file path=xl/ctrlProps/ctrlProp22.xml><?xml version="1.0" encoding="utf-8"?>
<formControlPr xmlns="http://schemas.microsoft.com/office/spreadsheetml/2009/9/main" objectType="CheckBox" fmlaLink="O22" noThreeD="1"/>
</file>

<file path=xl/ctrlProps/ctrlProp23.xml><?xml version="1.0" encoding="utf-8"?>
<formControlPr xmlns="http://schemas.microsoft.com/office/spreadsheetml/2009/9/main" objectType="CheckBox" fmlaLink="P22" noThreeD="1"/>
</file>

<file path=xl/ctrlProps/ctrlProp24.xml><?xml version="1.0" encoding="utf-8"?>
<formControlPr xmlns="http://schemas.microsoft.com/office/spreadsheetml/2009/9/main" objectType="CheckBox" fmlaLink="Q22" noThreeD="1"/>
</file>

<file path=xl/ctrlProps/ctrlProp25.xml><?xml version="1.0" encoding="utf-8"?>
<formControlPr xmlns="http://schemas.microsoft.com/office/spreadsheetml/2009/9/main" objectType="CheckBox" fmlaLink="R22" noThreeD="1"/>
</file>

<file path=xl/ctrlProps/ctrlProp26.xml><?xml version="1.0" encoding="utf-8"?>
<formControlPr xmlns="http://schemas.microsoft.com/office/spreadsheetml/2009/9/main" objectType="CheckBox" fmlaLink="S22" noThreeD="1"/>
</file>

<file path=xl/ctrlProps/ctrlProp27.xml><?xml version="1.0" encoding="utf-8"?>
<formControlPr xmlns="http://schemas.microsoft.com/office/spreadsheetml/2009/9/main" objectType="CheckBox" fmlaLink="G22" noThreeD="1"/>
</file>

<file path=xl/ctrlProps/ctrlProp28.xml><?xml version="1.0" encoding="utf-8"?>
<formControlPr xmlns="http://schemas.microsoft.com/office/spreadsheetml/2009/9/main" objectType="CheckBox" fmlaLink="H22" noThreeD="1"/>
</file>

<file path=xl/ctrlProps/ctrlProp29.xml><?xml version="1.0" encoding="utf-8"?>
<formControlPr xmlns="http://schemas.microsoft.com/office/spreadsheetml/2009/9/main" objectType="CheckBox" fmlaLink="I22" noThreeD="1"/>
</file>

<file path=xl/ctrlProps/ctrlProp3.xml><?xml version="1.0" encoding="utf-8"?>
<formControlPr xmlns="http://schemas.microsoft.com/office/spreadsheetml/2009/9/main" objectType="CheckBox" fmlaLink="I22" noThreeD="1"/>
</file>

<file path=xl/ctrlProps/ctrlProp30.xml><?xml version="1.0" encoding="utf-8"?>
<formControlPr xmlns="http://schemas.microsoft.com/office/spreadsheetml/2009/9/main" objectType="CheckBox" fmlaLink="J22" noThreeD="1"/>
</file>

<file path=xl/ctrlProps/ctrlProp31.xml><?xml version="1.0" encoding="utf-8"?>
<formControlPr xmlns="http://schemas.microsoft.com/office/spreadsheetml/2009/9/main" objectType="CheckBox" fmlaLink="K22" noThreeD="1"/>
</file>

<file path=xl/ctrlProps/ctrlProp32.xml><?xml version="1.0" encoding="utf-8"?>
<formControlPr xmlns="http://schemas.microsoft.com/office/spreadsheetml/2009/9/main" objectType="CheckBox" fmlaLink="L22" noThreeD="1"/>
</file>

<file path=xl/ctrlProps/ctrlProp33.xml><?xml version="1.0" encoding="utf-8"?>
<formControlPr xmlns="http://schemas.microsoft.com/office/spreadsheetml/2009/9/main" objectType="CheckBox" fmlaLink="M22" noThreeD="1"/>
</file>

<file path=xl/ctrlProps/ctrlProp34.xml><?xml version="1.0" encoding="utf-8"?>
<formControlPr xmlns="http://schemas.microsoft.com/office/spreadsheetml/2009/9/main" objectType="CheckBox" fmlaLink="N22" noThreeD="1"/>
</file>

<file path=xl/ctrlProps/ctrlProp35.xml><?xml version="1.0" encoding="utf-8"?>
<formControlPr xmlns="http://schemas.microsoft.com/office/spreadsheetml/2009/9/main" objectType="CheckBox" fmlaLink="O22" noThreeD="1"/>
</file>

<file path=xl/ctrlProps/ctrlProp36.xml><?xml version="1.0" encoding="utf-8"?>
<formControlPr xmlns="http://schemas.microsoft.com/office/spreadsheetml/2009/9/main" objectType="CheckBox" fmlaLink="P22" noThreeD="1"/>
</file>

<file path=xl/ctrlProps/ctrlProp37.xml><?xml version="1.0" encoding="utf-8"?>
<formControlPr xmlns="http://schemas.microsoft.com/office/spreadsheetml/2009/9/main" objectType="CheckBox" fmlaLink="Q22" noThreeD="1"/>
</file>

<file path=xl/ctrlProps/ctrlProp38.xml><?xml version="1.0" encoding="utf-8"?>
<formControlPr xmlns="http://schemas.microsoft.com/office/spreadsheetml/2009/9/main" objectType="CheckBox" fmlaLink="R22" noThreeD="1"/>
</file>

<file path=xl/ctrlProps/ctrlProp39.xml><?xml version="1.0" encoding="utf-8"?>
<formControlPr xmlns="http://schemas.microsoft.com/office/spreadsheetml/2009/9/main" objectType="CheckBox" fmlaLink="S22" noThreeD="1"/>
</file>

<file path=xl/ctrlProps/ctrlProp4.xml><?xml version="1.0" encoding="utf-8"?>
<formControlPr xmlns="http://schemas.microsoft.com/office/spreadsheetml/2009/9/main" objectType="CheckBox" fmlaLink="J22" noThreeD="1"/>
</file>

<file path=xl/ctrlProps/ctrlProp40.xml><?xml version="1.0" encoding="utf-8"?>
<formControlPr xmlns="http://schemas.microsoft.com/office/spreadsheetml/2009/9/main" objectType="CheckBox" fmlaLink="G22" noThreeD="1"/>
</file>

<file path=xl/ctrlProps/ctrlProp41.xml><?xml version="1.0" encoding="utf-8"?>
<formControlPr xmlns="http://schemas.microsoft.com/office/spreadsheetml/2009/9/main" objectType="CheckBox" fmlaLink="H22" noThreeD="1"/>
</file>

<file path=xl/ctrlProps/ctrlProp42.xml><?xml version="1.0" encoding="utf-8"?>
<formControlPr xmlns="http://schemas.microsoft.com/office/spreadsheetml/2009/9/main" objectType="CheckBox" fmlaLink="I22" noThreeD="1"/>
</file>

<file path=xl/ctrlProps/ctrlProp43.xml><?xml version="1.0" encoding="utf-8"?>
<formControlPr xmlns="http://schemas.microsoft.com/office/spreadsheetml/2009/9/main" objectType="CheckBox" fmlaLink="J22" noThreeD="1"/>
</file>

<file path=xl/ctrlProps/ctrlProp44.xml><?xml version="1.0" encoding="utf-8"?>
<formControlPr xmlns="http://schemas.microsoft.com/office/spreadsheetml/2009/9/main" objectType="CheckBox" fmlaLink="K22" noThreeD="1"/>
</file>

<file path=xl/ctrlProps/ctrlProp45.xml><?xml version="1.0" encoding="utf-8"?>
<formControlPr xmlns="http://schemas.microsoft.com/office/spreadsheetml/2009/9/main" objectType="CheckBox" fmlaLink="L22" noThreeD="1"/>
</file>

<file path=xl/ctrlProps/ctrlProp46.xml><?xml version="1.0" encoding="utf-8"?>
<formControlPr xmlns="http://schemas.microsoft.com/office/spreadsheetml/2009/9/main" objectType="CheckBox" fmlaLink="M22" noThreeD="1"/>
</file>

<file path=xl/ctrlProps/ctrlProp47.xml><?xml version="1.0" encoding="utf-8"?>
<formControlPr xmlns="http://schemas.microsoft.com/office/spreadsheetml/2009/9/main" objectType="CheckBox" fmlaLink="N22" noThreeD="1"/>
</file>

<file path=xl/ctrlProps/ctrlProp48.xml><?xml version="1.0" encoding="utf-8"?>
<formControlPr xmlns="http://schemas.microsoft.com/office/spreadsheetml/2009/9/main" objectType="CheckBox" fmlaLink="O22" noThreeD="1"/>
</file>

<file path=xl/ctrlProps/ctrlProp49.xml><?xml version="1.0" encoding="utf-8"?>
<formControlPr xmlns="http://schemas.microsoft.com/office/spreadsheetml/2009/9/main" objectType="CheckBox" fmlaLink="P22" noThreeD="1"/>
</file>

<file path=xl/ctrlProps/ctrlProp5.xml><?xml version="1.0" encoding="utf-8"?>
<formControlPr xmlns="http://schemas.microsoft.com/office/spreadsheetml/2009/9/main" objectType="CheckBox" fmlaLink="K22" noThreeD="1"/>
</file>

<file path=xl/ctrlProps/ctrlProp50.xml><?xml version="1.0" encoding="utf-8"?>
<formControlPr xmlns="http://schemas.microsoft.com/office/spreadsheetml/2009/9/main" objectType="CheckBox" fmlaLink="Q22" noThreeD="1"/>
</file>

<file path=xl/ctrlProps/ctrlProp51.xml><?xml version="1.0" encoding="utf-8"?>
<formControlPr xmlns="http://schemas.microsoft.com/office/spreadsheetml/2009/9/main" objectType="CheckBox" fmlaLink="R22" noThreeD="1"/>
</file>

<file path=xl/ctrlProps/ctrlProp52.xml><?xml version="1.0" encoding="utf-8"?>
<formControlPr xmlns="http://schemas.microsoft.com/office/spreadsheetml/2009/9/main" objectType="CheckBox" fmlaLink="S22" noThreeD="1"/>
</file>

<file path=xl/ctrlProps/ctrlProp53.xml><?xml version="1.0" encoding="utf-8"?>
<formControlPr xmlns="http://schemas.microsoft.com/office/spreadsheetml/2009/9/main" objectType="CheckBox" fmlaLink="G22" noThreeD="1"/>
</file>

<file path=xl/ctrlProps/ctrlProp54.xml><?xml version="1.0" encoding="utf-8"?>
<formControlPr xmlns="http://schemas.microsoft.com/office/spreadsheetml/2009/9/main" objectType="CheckBox" fmlaLink="H22" noThreeD="1"/>
</file>

<file path=xl/ctrlProps/ctrlProp55.xml><?xml version="1.0" encoding="utf-8"?>
<formControlPr xmlns="http://schemas.microsoft.com/office/spreadsheetml/2009/9/main" objectType="CheckBox" fmlaLink="I22" noThreeD="1"/>
</file>

<file path=xl/ctrlProps/ctrlProp56.xml><?xml version="1.0" encoding="utf-8"?>
<formControlPr xmlns="http://schemas.microsoft.com/office/spreadsheetml/2009/9/main" objectType="CheckBox" fmlaLink="J22" noThreeD="1"/>
</file>

<file path=xl/ctrlProps/ctrlProp57.xml><?xml version="1.0" encoding="utf-8"?>
<formControlPr xmlns="http://schemas.microsoft.com/office/spreadsheetml/2009/9/main" objectType="CheckBox" fmlaLink="K22" noThreeD="1"/>
</file>

<file path=xl/ctrlProps/ctrlProp58.xml><?xml version="1.0" encoding="utf-8"?>
<formControlPr xmlns="http://schemas.microsoft.com/office/spreadsheetml/2009/9/main" objectType="CheckBox" fmlaLink="L22" noThreeD="1"/>
</file>

<file path=xl/ctrlProps/ctrlProp59.xml><?xml version="1.0" encoding="utf-8"?>
<formControlPr xmlns="http://schemas.microsoft.com/office/spreadsheetml/2009/9/main" objectType="CheckBox" fmlaLink="M22" noThreeD="1"/>
</file>

<file path=xl/ctrlProps/ctrlProp6.xml><?xml version="1.0" encoding="utf-8"?>
<formControlPr xmlns="http://schemas.microsoft.com/office/spreadsheetml/2009/9/main" objectType="CheckBox" fmlaLink="L22" noThreeD="1"/>
</file>

<file path=xl/ctrlProps/ctrlProp60.xml><?xml version="1.0" encoding="utf-8"?>
<formControlPr xmlns="http://schemas.microsoft.com/office/spreadsheetml/2009/9/main" objectType="CheckBox" fmlaLink="N22" noThreeD="1"/>
</file>

<file path=xl/ctrlProps/ctrlProp61.xml><?xml version="1.0" encoding="utf-8"?>
<formControlPr xmlns="http://schemas.microsoft.com/office/spreadsheetml/2009/9/main" objectType="CheckBox" fmlaLink="O22" noThreeD="1"/>
</file>

<file path=xl/ctrlProps/ctrlProp62.xml><?xml version="1.0" encoding="utf-8"?>
<formControlPr xmlns="http://schemas.microsoft.com/office/spreadsheetml/2009/9/main" objectType="CheckBox" fmlaLink="P22" noThreeD="1"/>
</file>

<file path=xl/ctrlProps/ctrlProp63.xml><?xml version="1.0" encoding="utf-8"?>
<formControlPr xmlns="http://schemas.microsoft.com/office/spreadsheetml/2009/9/main" objectType="CheckBox" fmlaLink="Q22" noThreeD="1"/>
</file>

<file path=xl/ctrlProps/ctrlProp64.xml><?xml version="1.0" encoding="utf-8"?>
<formControlPr xmlns="http://schemas.microsoft.com/office/spreadsheetml/2009/9/main" objectType="CheckBox" fmlaLink="R22" noThreeD="1"/>
</file>

<file path=xl/ctrlProps/ctrlProp65.xml><?xml version="1.0" encoding="utf-8"?>
<formControlPr xmlns="http://schemas.microsoft.com/office/spreadsheetml/2009/9/main" objectType="CheckBox" fmlaLink="S22" noThreeD="1"/>
</file>

<file path=xl/ctrlProps/ctrlProp66.xml><?xml version="1.0" encoding="utf-8"?>
<formControlPr xmlns="http://schemas.microsoft.com/office/spreadsheetml/2009/9/main" objectType="CheckBox" fmlaLink="G22" noThreeD="1"/>
</file>

<file path=xl/ctrlProps/ctrlProp67.xml><?xml version="1.0" encoding="utf-8"?>
<formControlPr xmlns="http://schemas.microsoft.com/office/spreadsheetml/2009/9/main" objectType="CheckBox" fmlaLink="H22" noThreeD="1"/>
</file>

<file path=xl/ctrlProps/ctrlProp68.xml><?xml version="1.0" encoding="utf-8"?>
<formControlPr xmlns="http://schemas.microsoft.com/office/spreadsheetml/2009/9/main" objectType="CheckBox" fmlaLink="I22" noThreeD="1"/>
</file>

<file path=xl/ctrlProps/ctrlProp69.xml><?xml version="1.0" encoding="utf-8"?>
<formControlPr xmlns="http://schemas.microsoft.com/office/spreadsheetml/2009/9/main" objectType="CheckBox" fmlaLink="J22" noThreeD="1"/>
</file>

<file path=xl/ctrlProps/ctrlProp7.xml><?xml version="1.0" encoding="utf-8"?>
<formControlPr xmlns="http://schemas.microsoft.com/office/spreadsheetml/2009/9/main" objectType="CheckBox" fmlaLink="M22" noThreeD="1"/>
</file>

<file path=xl/ctrlProps/ctrlProp70.xml><?xml version="1.0" encoding="utf-8"?>
<formControlPr xmlns="http://schemas.microsoft.com/office/spreadsheetml/2009/9/main" objectType="CheckBox" fmlaLink="K22" noThreeD="1"/>
</file>

<file path=xl/ctrlProps/ctrlProp71.xml><?xml version="1.0" encoding="utf-8"?>
<formControlPr xmlns="http://schemas.microsoft.com/office/spreadsheetml/2009/9/main" objectType="CheckBox" fmlaLink="L22" noThreeD="1"/>
</file>

<file path=xl/ctrlProps/ctrlProp72.xml><?xml version="1.0" encoding="utf-8"?>
<formControlPr xmlns="http://schemas.microsoft.com/office/spreadsheetml/2009/9/main" objectType="CheckBox" fmlaLink="M22" noThreeD="1"/>
</file>

<file path=xl/ctrlProps/ctrlProp73.xml><?xml version="1.0" encoding="utf-8"?>
<formControlPr xmlns="http://schemas.microsoft.com/office/spreadsheetml/2009/9/main" objectType="CheckBox" fmlaLink="N22" noThreeD="1"/>
</file>

<file path=xl/ctrlProps/ctrlProp74.xml><?xml version="1.0" encoding="utf-8"?>
<formControlPr xmlns="http://schemas.microsoft.com/office/spreadsheetml/2009/9/main" objectType="CheckBox" fmlaLink="O22" noThreeD="1"/>
</file>

<file path=xl/ctrlProps/ctrlProp75.xml><?xml version="1.0" encoding="utf-8"?>
<formControlPr xmlns="http://schemas.microsoft.com/office/spreadsheetml/2009/9/main" objectType="CheckBox" fmlaLink="P22" noThreeD="1"/>
</file>

<file path=xl/ctrlProps/ctrlProp76.xml><?xml version="1.0" encoding="utf-8"?>
<formControlPr xmlns="http://schemas.microsoft.com/office/spreadsheetml/2009/9/main" objectType="CheckBox" fmlaLink="Q22" noThreeD="1"/>
</file>

<file path=xl/ctrlProps/ctrlProp77.xml><?xml version="1.0" encoding="utf-8"?>
<formControlPr xmlns="http://schemas.microsoft.com/office/spreadsheetml/2009/9/main" objectType="CheckBox" fmlaLink="R22" noThreeD="1"/>
</file>

<file path=xl/ctrlProps/ctrlProp78.xml><?xml version="1.0" encoding="utf-8"?>
<formControlPr xmlns="http://schemas.microsoft.com/office/spreadsheetml/2009/9/main" objectType="CheckBox" fmlaLink="S22" noThreeD="1"/>
</file>

<file path=xl/ctrlProps/ctrlProp8.xml><?xml version="1.0" encoding="utf-8"?>
<formControlPr xmlns="http://schemas.microsoft.com/office/spreadsheetml/2009/9/main" objectType="CheckBox" fmlaLink="N22" noThreeD="1"/>
</file>

<file path=xl/ctrlProps/ctrlProp9.xml><?xml version="1.0" encoding="utf-8"?>
<formControlPr xmlns="http://schemas.microsoft.com/office/spreadsheetml/2009/9/main" objectType="CheckBox" fmlaLink="O22"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hyperlink" Target="http://www.energiecommune.b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Donn&#233;es patrimoniales'!A352"/><Relationship Id="rId2" Type="http://schemas.openxmlformats.org/officeDocument/2006/relationships/hyperlink" Target="#'Donn&#233;es patrimoniales'!A177"/><Relationship Id="rId1" Type="http://schemas.openxmlformats.org/officeDocument/2006/relationships/hyperlink" Target="#'Donn&#233;es patrimoniales'!A22"/><Relationship Id="rId6" Type="http://schemas.openxmlformats.org/officeDocument/2006/relationships/hyperlink" Target="#'Donn&#233;es patrimoniales'!A2"/><Relationship Id="rId5" Type="http://schemas.openxmlformats.org/officeDocument/2006/relationships/hyperlink" Target="#'Donn&#233;es patrimoniales'!A330"/><Relationship Id="rId4" Type="http://schemas.openxmlformats.org/officeDocument/2006/relationships/hyperlink" Target="#'Donn&#233;es patrimoniales'!A360"/></Relationships>
</file>

<file path=xl/drawings/_rels/drawing4.xml.rels><?xml version="1.0" encoding="UTF-8" standalone="yes"?>
<Relationships xmlns="http://schemas.openxmlformats.org/package/2006/relationships"><Relationship Id="rId8" Type="http://schemas.openxmlformats.org/officeDocument/2006/relationships/hyperlink" Target="#Actions!A1"/><Relationship Id="rId13" Type="http://schemas.openxmlformats.org/officeDocument/2006/relationships/image" Target="../media/image1.jpeg"/><Relationship Id="rId18" Type="http://schemas.openxmlformats.org/officeDocument/2006/relationships/image" Target="../media/image7.png"/><Relationship Id="rId3" Type="http://schemas.openxmlformats.org/officeDocument/2006/relationships/hyperlink" Target="#'Bilan territorial'!A1"/><Relationship Id="rId7" Type="http://schemas.openxmlformats.org/officeDocument/2006/relationships/hyperlink" Target="#'Actions VS Objectifs'!A1"/><Relationship Id="rId12" Type="http://schemas.openxmlformats.org/officeDocument/2006/relationships/hyperlink" Target="#Accueil!A1"/><Relationship Id="rId17" Type="http://schemas.openxmlformats.org/officeDocument/2006/relationships/image" Target="../media/image6.png"/><Relationship Id="rId2" Type="http://schemas.openxmlformats.org/officeDocument/2006/relationships/hyperlink" Target="#'Bilan patrimonial'!A1"/><Relationship Id="rId16" Type="http://schemas.openxmlformats.org/officeDocument/2006/relationships/image" Target="../media/image5.png"/><Relationship Id="rId1" Type="http://schemas.openxmlformats.org/officeDocument/2006/relationships/hyperlink" Target="#Rapportage!A1"/><Relationship Id="rId6" Type="http://schemas.openxmlformats.org/officeDocument/2006/relationships/hyperlink" Target="#Objectifs!A1"/><Relationship Id="rId11" Type="http://schemas.openxmlformats.org/officeDocument/2006/relationships/hyperlink" Target="#Planning!A1"/><Relationship Id="rId5" Type="http://schemas.openxmlformats.org/officeDocument/2006/relationships/hyperlink" Target="#Vision!A1"/><Relationship Id="rId15" Type="http://schemas.openxmlformats.org/officeDocument/2006/relationships/hyperlink" Target="#'Donn&#233;es de bilans'!A1"/><Relationship Id="rId10" Type="http://schemas.openxmlformats.org/officeDocument/2006/relationships/hyperlink" Target="#'Matrices CdM =&gt;'!A1"/><Relationship Id="rId19" Type="http://schemas.openxmlformats.org/officeDocument/2006/relationships/hyperlink" Target="#'Donn&#233;es patrimoniales'!A2"/><Relationship Id="rId4" Type="http://schemas.openxmlformats.org/officeDocument/2006/relationships/hyperlink" Target="#'Potentiel EnR'!A1"/><Relationship Id="rId9" Type="http://schemas.openxmlformats.org/officeDocument/2006/relationships/hyperlink" Target="#Budget!A1"/><Relationship Id="rId14" Type="http://schemas.openxmlformats.org/officeDocument/2006/relationships/hyperlink" Target="#'Rapport de suivi'!A1"/></Relationships>
</file>

<file path=xl/drawings/drawing1.xml><?xml version="1.0" encoding="utf-8"?>
<xdr:wsDr xmlns:xdr="http://schemas.openxmlformats.org/drawingml/2006/spreadsheetDrawing" xmlns:a="http://schemas.openxmlformats.org/drawingml/2006/main">
  <xdr:twoCellAnchor editAs="oneCell">
    <xdr:from>
      <xdr:col>3</xdr:col>
      <xdr:colOff>1301115</xdr:colOff>
      <xdr:row>1</xdr:row>
      <xdr:rowOff>142875</xdr:rowOff>
    </xdr:from>
    <xdr:to>
      <xdr:col>4</xdr:col>
      <xdr:colOff>438150</xdr:colOff>
      <xdr:row>12</xdr:row>
      <xdr:rowOff>78105</xdr:rowOff>
    </xdr:to>
    <xdr:pic>
      <xdr:nvPicPr>
        <xdr:cNvPr id="1031" name="Image 9">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965" y="314325"/>
          <a:ext cx="212788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363855</xdr:colOff>
      <xdr:row>16</xdr:row>
      <xdr:rowOff>287655</xdr:rowOff>
    </xdr:from>
    <xdr:to>
      <xdr:col>3</xdr:col>
      <xdr:colOff>1849755</xdr:colOff>
      <xdr:row>21</xdr:row>
      <xdr:rowOff>97155</xdr:rowOff>
    </xdr:to>
    <xdr:pic>
      <xdr:nvPicPr>
        <xdr:cNvPr id="1033" name="Image 4">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7075" y="3093720"/>
          <a:ext cx="152209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657225</xdr:colOff>
      <xdr:row>16</xdr:row>
      <xdr:rowOff>447675</xdr:rowOff>
    </xdr:from>
    <xdr:to>
      <xdr:col>5</xdr:col>
      <xdr:colOff>1009650</xdr:colOff>
      <xdr:row>21</xdr:row>
      <xdr:rowOff>53340</xdr:rowOff>
    </xdr:to>
    <xdr:pic>
      <xdr:nvPicPr>
        <xdr:cNvPr id="1034" name="Image 5">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95925" y="3248025"/>
          <a:ext cx="2085975" cy="758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190500</xdr:colOff>
      <xdr:row>22</xdr:row>
      <xdr:rowOff>0</xdr:rowOff>
    </xdr:to>
    <xdr:sp macro="" textlink="">
      <xdr:nvSpPr>
        <xdr:cNvPr id="1035" name="AutoShape 1025" descr="RÃ©sultat de recherche d'images pour &quot;climact logo&quot;">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249680" y="4015740"/>
          <a:ext cx="1905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586740</xdr:colOff>
      <xdr:row>16</xdr:row>
      <xdr:rowOff>365760</xdr:rowOff>
    </xdr:from>
    <xdr:to>
      <xdr:col>2</xdr:col>
      <xdr:colOff>400050</xdr:colOff>
      <xdr:row>21</xdr:row>
      <xdr:rowOff>0</xdr:rowOff>
    </xdr:to>
    <xdr:pic>
      <xdr:nvPicPr>
        <xdr:cNvPr id="7" name="Image 6" descr="Une image contenant texte&#10;&#10;Description générée automatiquement">
          <a:hlinkClick xmlns:r="http://schemas.openxmlformats.org/officeDocument/2006/relationships" r:id="rId4"/>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1580" y="3215640"/>
          <a:ext cx="1493520"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434340</xdr:colOff>
      <xdr:row>2</xdr:row>
      <xdr:rowOff>19050</xdr:rowOff>
    </xdr:from>
    <xdr:to>
      <xdr:col>4</xdr:col>
      <xdr:colOff>21798</xdr:colOff>
      <xdr:row>3</xdr:row>
      <xdr:rowOff>46567</xdr:rowOff>
    </xdr:to>
    <xdr:sp macro="" textlink="">
      <xdr:nvSpPr>
        <xdr:cNvPr id="38" name="ZoneTexte 37">
          <a:hlinkClick xmlns:r="http://schemas.openxmlformats.org/officeDocument/2006/relationships" r:id="rId1"/>
          <a:extLst>
            <a:ext uri="{FF2B5EF4-FFF2-40B4-BE49-F238E27FC236}">
              <a16:creationId xmlns:a16="http://schemas.microsoft.com/office/drawing/2014/main" id="{00000000-0008-0000-0100-000026000000}"/>
            </a:ext>
          </a:extLst>
        </xdr:cNvPr>
        <xdr:cNvSpPr txBox="1"/>
      </xdr:nvSpPr>
      <xdr:spPr>
        <a:xfrm>
          <a:off x="2428875" y="1152525"/>
          <a:ext cx="1623484" cy="275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Chauffage bâtiments</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436667</xdr:colOff>
      <xdr:row>3</xdr:row>
      <xdr:rowOff>19472</xdr:rowOff>
    </xdr:from>
    <xdr:to>
      <xdr:col>5</xdr:col>
      <xdr:colOff>152278</xdr:colOff>
      <xdr:row>3</xdr:row>
      <xdr:rowOff>239575</xdr:rowOff>
    </xdr:to>
    <xdr:sp macro="" textlink="">
      <xdr:nvSpPr>
        <xdr:cNvPr id="39" name="ZoneTexte 38">
          <a:hlinkClick xmlns:r="http://schemas.openxmlformats.org/officeDocument/2006/relationships" r:id="rId2"/>
          <a:extLst>
            <a:ext uri="{FF2B5EF4-FFF2-40B4-BE49-F238E27FC236}">
              <a16:creationId xmlns:a16="http://schemas.microsoft.com/office/drawing/2014/main" id="{00000000-0008-0000-0100-000027000000}"/>
            </a:ext>
          </a:extLst>
        </xdr:cNvPr>
        <xdr:cNvSpPr txBox="1"/>
      </xdr:nvSpPr>
      <xdr:spPr>
        <a:xfrm>
          <a:off x="2423582" y="1337732"/>
          <a:ext cx="2548468" cy="275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Electricité bâtiments hors chauffage</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441747</xdr:colOff>
      <xdr:row>3</xdr:row>
      <xdr:rowOff>425660</xdr:rowOff>
    </xdr:from>
    <xdr:to>
      <xdr:col>3</xdr:col>
      <xdr:colOff>474557</xdr:colOff>
      <xdr:row>3</xdr:row>
      <xdr:rowOff>659581</xdr:rowOff>
    </xdr:to>
    <xdr:sp macro="" textlink="">
      <xdr:nvSpPr>
        <xdr:cNvPr id="40" name="ZoneTexte 39">
          <a:hlinkClick xmlns:r="http://schemas.openxmlformats.org/officeDocument/2006/relationships" r:id="rId3"/>
          <a:extLst>
            <a:ext uri="{FF2B5EF4-FFF2-40B4-BE49-F238E27FC236}">
              <a16:creationId xmlns:a16="http://schemas.microsoft.com/office/drawing/2014/main" id="{00000000-0008-0000-0100-000028000000}"/>
            </a:ext>
          </a:extLst>
        </xdr:cNvPr>
        <xdr:cNvSpPr txBox="1"/>
      </xdr:nvSpPr>
      <xdr:spPr>
        <a:xfrm>
          <a:off x="2436282" y="1846790"/>
          <a:ext cx="1413935" cy="275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Eclairage public</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437089</xdr:colOff>
      <xdr:row>3</xdr:row>
      <xdr:rowOff>630766</xdr:rowOff>
    </xdr:from>
    <xdr:to>
      <xdr:col>3</xdr:col>
      <xdr:colOff>435857</xdr:colOff>
      <xdr:row>3</xdr:row>
      <xdr:rowOff>855419</xdr:rowOff>
    </xdr:to>
    <xdr:sp macro="" textlink="">
      <xdr:nvSpPr>
        <xdr:cNvPr id="41" name="ZoneTexte 40">
          <a:hlinkClick xmlns:r="http://schemas.openxmlformats.org/officeDocument/2006/relationships" r:id="rId4"/>
          <a:extLst>
            <a:ext uri="{FF2B5EF4-FFF2-40B4-BE49-F238E27FC236}">
              <a16:creationId xmlns:a16="http://schemas.microsoft.com/office/drawing/2014/main" id="{00000000-0008-0000-0100-000029000000}"/>
            </a:ext>
          </a:extLst>
        </xdr:cNvPr>
        <xdr:cNvSpPr txBox="1"/>
      </xdr:nvSpPr>
      <xdr:spPr>
        <a:xfrm>
          <a:off x="2418289" y="2107141"/>
          <a:ext cx="1377951" cy="275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Matériel roulant</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435395</xdr:colOff>
      <xdr:row>3</xdr:row>
      <xdr:rowOff>216110</xdr:rowOff>
    </xdr:from>
    <xdr:to>
      <xdr:col>4</xdr:col>
      <xdr:colOff>554070</xdr:colOff>
      <xdr:row>3</xdr:row>
      <xdr:rowOff>439307</xdr:rowOff>
    </xdr:to>
    <xdr:sp macro="" textlink="">
      <xdr:nvSpPr>
        <xdr:cNvPr id="42" name="ZoneTexte 41">
          <a:hlinkClick xmlns:r="http://schemas.openxmlformats.org/officeDocument/2006/relationships" r:id="rId5"/>
          <a:extLst>
            <a:ext uri="{FF2B5EF4-FFF2-40B4-BE49-F238E27FC236}">
              <a16:creationId xmlns:a16="http://schemas.microsoft.com/office/drawing/2014/main" id="{00000000-0008-0000-0100-00002A000000}"/>
            </a:ext>
          </a:extLst>
        </xdr:cNvPr>
        <xdr:cNvSpPr txBox="1"/>
      </xdr:nvSpPr>
      <xdr:spPr>
        <a:xfrm>
          <a:off x="2429930" y="1589615"/>
          <a:ext cx="2292352" cy="275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Electricité (autres équipements)</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4</xdr:col>
      <xdr:colOff>139065</xdr:colOff>
      <xdr:row>158</xdr:row>
      <xdr:rowOff>47625</xdr:rowOff>
    </xdr:from>
    <xdr:to>
      <xdr:col>6</xdr:col>
      <xdr:colOff>238511</xdr:colOff>
      <xdr:row>159</xdr:row>
      <xdr:rowOff>114904</xdr:rowOff>
    </xdr:to>
    <xdr:sp macro="" textlink="">
      <xdr:nvSpPr>
        <xdr:cNvPr id="44" name="ZoneTexte 43">
          <a:hlinkClick xmlns:r="http://schemas.openxmlformats.org/officeDocument/2006/relationships" r:id="rId6"/>
          <a:extLst>
            <a:ext uri="{FF2B5EF4-FFF2-40B4-BE49-F238E27FC236}">
              <a16:creationId xmlns:a16="http://schemas.microsoft.com/office/drawing/2014/main" id="{00000000-0008-0000-0100-00002C000000}"/>
            </a:ext>
          </a:extLst>
        </xdr:cNvPr>
        <xdr:cNvSpPr txBox="1"/>
      </xdr:nvSpPr>
      <xdr:spPr>
        <a:xfrm>
          <a:off x="6496050" y="28306395"/>
          <a:ext cx="1699684" cy="256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Haut de page</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3</xdr:col>
      <xdr:colOff>405765</xdr:colOff>
      <xdr:row>312</xdr:row>
      <xdr:rowOff>20955</xdr:rowOff>
    </xdr:from>
    <xdr:to>
      <xdr:col>5</xdr:col>
      <xdr:colOff>476688</xdr:colOff>
      <xdr:row>313</xdr:row>
      <xdr:rowOff>122412</xdr:rowOff>
    </xdr:to>
    <xdr:sp macro="" textlink="">
      <xdr:nvSpPr>
        <xdr:cNvPr id="45" name="ZoneTexte 44">
          <a:hlinkClick xmlns:r="http://schemas.openxmlformats.org/officeDocument/2006/relationships" r:id="rId6"/>
          <a:extLst>
            <a:ext uri="{FF2B5EF4-FFF2-40B4-BE49-F238E27FC236}">
              <a16:creationId xmlns:a16="http://schemas.microsoft.com/office/drawing/2014/main" id="{00000000-0008-0000-0100-00002D000000}"/>
            </a:ext>
          </a:extLst>
        </xdr:cNvPr>
        <xdr:cNvSpPr txBox="1"/>
      </xdr:nvSpPr>
      <xdr:spPr>
        <a:xfrm>
          <a:off x="6027420" y="54315360"/>
          <a:ext cx="1676824" cy="284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Haut de page</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160020</xdr:colOff>
      <xdr:row>346</xdr:row>
      <xdr:rowOff>45720</xdr:rowOff>
    </xdr:from>
    <xdr:to>
      <xdr:col>3</xdr:col>
      <xdr:colOff>362421</xdr:colOff>
      <xdr:row>347</xdr:row>
      <xdr:rowOff>112999</xdr:rowOff>
    </xdr:to>
    <xdr:sp macro="" textlink="">
      <xdr:nvSpPr>
        <xdr:cNvPr id="46" name="ZoneTexte 45">
          <a:hlinkClick xmlns:r="http://schemas.openxmlformats.org/officeDocument/2006/relationships" r:id="rId6"/>
          <a:extLst>
            <a:ext uri="{FF2B5EF4-FFF2-40B4-BE49-F238E27FC236}">
              <a16:creationId xmlns:a16="http://schemas.microsoft.com/office/drawing/2014/main" id="{00000000-0008-0000-0100-00002E000000}"/>
            </a:ext>
          </a:extLst>
        </xdr:cNvPr>
        <xdr:cNvSpPr txBox="1"/>
      </xdr:nvSpPr>
      <xdr:spPr>
        <a:xfrm>
          <a:off x="4303395" y="60095130"/>
          <a:ext cx="1674919" cy="256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Haut de page</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twoCellAnchor editAs="oneCell">
    <xdr:from>
      <xdr:col>2</xdr:col>
      <xdr:colOff>148590</xdr:colOff>
      <xdr:row>351</xdr:row>
      <xdr:rowOff>59055</xdr:rowOff>
    </xdr:from>
    <xdr:to>
      <xdr:col>3</xdr:col>
      <xdr:colOff>327913</xdr:colOff>
      <xdr:row>352</xdr:row>
      <xdr:rowOff>118785</xdr:rowOff>
    </xdr:to>
    <xdr:sp macro="" textlink="">
      <xdr:nvSpPr>
        <xdr:cNvPr id="47" name="ZoneTexte 46">
          <a:hlinkClick xmlns:r="http://schemas.openxmlformats.org/officeDocument/2006/relationships" r:id="rId6"/>
          <a:extLst>
            <a:ext uri="{FF2B5EF4-FFF2-40B4-BE49-F238E27FC236}">
              <a16:creationId xmlns:a16="http://schemas.microsoft.com/office/drawing/2014/main" id="{00000000-0008-0000-0100-00002F000000}"/>
            </a:ext>
          </a:extLst>
        </xdr:cNvPr>
        <xdr:cNvSpPr txBox="1"/>
      </xdr:nvSpPr>
      <xdr:spPr>
        <a:xfrm>
          <a:off x="4293870" y="60998100"/>
          <a:ext cx="1644439" cy="24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65000"/>
                  <a:lumOff val="35000"/>
                </a:schemeClr>
              </a:solidFill>
            </a:rPr>
            <a:t>&gt; </a:t>
          </a:r>
          <a:r>
            <a:rPr lang="fr-BE" sz="1200" u="sng" baseline="0">
              <a:solidFill>
                <a:schemeClr val="tx1">
                  <a:lumMod val="65000"/>
                  <a:lumOff val="35000"/>
                </a:schemeClr>
              </a:solidFill>
            </a:rPr>
            <a:t>Haut de page</a:t>
          </a:r>
          <a:endParaRPr lang="fr-BE" sz="1200" u="sng">
            <a:solidFill>
              <a:schemeClr val="tx1">
                <a:lumMod val="65000"/>
                <a:lumOff val="35000"/>
              </a:schemeClr>
            </a:solidFill>
          </a:endParaRPr>
        </a:p>
        <a:p>
          <a:endParaRPr lang="fr-BE"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8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8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8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8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8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3607859" y="7012516"/>
          <a:ext cx="1258570" cy="263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800-000003000000}"/>
            </a:ext>
          </a:extLst>
        </xdr:cNvPr>
        <xdr:cNvSpPr txBox="1"/>
      </xdr:nvSpPr>
      <xdr:spPr>
        <a:xfrm>
          <a:off x="3599393" y="7334249"/>
          <a:ext cx="1270000" cy="286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800-000004000000}"/>
            </a:ext>
          </a:extLst>
        </xdr:cNvPr>
        <xdr:cNvSpPr txBox="1"/>
      </xdr:nvSpPr>
      <xdr:spPr>
        <a:xfrm>
          <a:off x="3607859" y="7689849"/>
          <a:ext cx="1258570" cy="270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800-000005000000}"/>
            </a:ext>
          </a:extLst>
        </xdr:cNvPr>
        <xdr:cNvSpPr txBox="1"/>
      </xdr:nvSpPr>
      <xdr:spPr>
        <a:xfrm>
          <a:off x="5505449" y="7004049"/>
          <a:ext cx="1277620" cy="270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800-000006000000}"/>
            </a:ext>
          </a:extLst>
        </xdr:cNvPr>
        <xdr:cNvSpPr txBox="1"/>
      </xdr:nvSpPr>
      <xdr:spPr>
        <a:xfrm>
          <a:off x="5505448" y="7342714"/>
          <a:ext cx="1540936"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800-000007000000}"/>
            </a:ext>
          </a:extLst>
        </xdr:cNvPr>
        <xdr:cNvSpPr txBox="1"/>
      </xdr:nvSpPr>
      <xdr:spPr>
        <a:xfrm>
          <a:off x="5496984" y="7698317"/>
          <a:ext cx="1702646" cy="263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800-000008000000}"/>
            </a:ext>
          </a:extLst>
        </xdr:cNvPr>
        <xdr:cNvSpPr txBox="1"/>
      </xdr:nvSpPr>
      <xdr:spPr>
        <a:xfrm>
          <a:off x="7528985" y="6919384"/>
          <a:ext cx="1578185" cy="547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800-000009000000}"/>
            </a:ext>
          </a:extLst>
        </xdr:cNvPr>
        <xdr:cNvSpPr txBox="1"/>
      </xdr:nvSpPr>
      <xdr:spPr>
        <a:xfrm>
          <a:off x="7512054" y="7351184"/>
          <a:ext cx="1783076" cy="422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800-00000A000000}"/>
            </a:ext>
          </a:extLst>
        </xdr:cNvPr>
        <xdr:cNvSpPr txBox="1"/>
      </xdr:nvSpPr>
      <xdr:spPr>
        <a:xfrm>
          <a:off x="7524751" y="7681384"/>
          <a:ext cx="1676399"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800-00000B000000}"/>
            </a:ext>
          </a:extLst>
        </xdr:cNvPr>
        <xdr:cNvSpPr txBox="1"/>
      </xdr:nvSpPr>
      <xdr:spPr>
        <a:xfrm>
          <a:off x="9446685" y="6910916"/>
          <a:ext cx="1655807" cy="595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800-00000C000000}"/>
            </a:ext>
          </a:extLst>
        </xdr:cNvPr>
        <xdr:cNvSpPr txBox="1"/>
      </xdr:nvSpPr>
      <xdr:spPr>
        <a:xfrm>
          <a:off x="9463619" y="7342716"/>
          <a:ext cx="2326365" cy="277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800-00000D000000}"/>
            </a:ext>
          </a:extLst>
        </xdr:cNvPr>
        <xdr:cNvSpPr txBox="1"/>
      </xdr:nvSpPr>
      <xdr:spPr>
        <a:xfrm>
          <a:off x="9480553" y="7681383"/>
          <a:ext cx="232636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800-00000E000000}"/>
            </a:ext>
          </a:extLst>
        </xdr:cNvPr>
        <xdr:cNvSpPr txBox="1"/>
      </xdr:nvSpPr>
      <xdr:spPr>
        <a:xfrm>
          <a:off x="11587695" y="6995584"/>
          <a:ext cx="1071029" cy="245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445773</xdr:colOff>
      <xdr:row>0</xdr:row>
      <xdr:rowOff>82130</xdr:rowOff>
    </xdr:from>
    <xdr:to>
      <xdr:col>13</xdr:col>
      <xdr:colOff>252545</xdr:colOff>
      <xdr:row>0</xdr:row>
      <xdr:rowOff>322426</xdr:rowOff>
    </xdr:to>
    <xdr:sp macro="" textlink="">
      <xdr:nvSpPr>
        <xdr:cNvPr id="2" name="Flèche : pentagon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2611103" y="106895"/>
          <a:ext cx="2048934" cy="294766"/>
        </a:xfrm>
        <a:prstGeom prst="homePlate">
          <a:avLst>
            <a:gd name="adj" fmla="val 23626"/>
          </a:avLst>
        </a:prstGeom>
        <a:solidFill>
          <a:srgbClr val="DA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fr-BE" sz="1400" b="1">
              <a:solidFill>
                <a:srgbClr val="31869B"/>
              </a:solidFill>
            </a:rPr>
            <a:t>Rapportage</a:t>
          </a:r>
        </a:p>
      </xdr:txBody>
    </xdr:sp>
    <xdr:clientData/>
  </xdr:twoCellAnchor>
  <xdr:twoCellAnchor editAs="absolute">
    <xdr:from>
      <xdr:col>0</xdr:col>
      <xdr:colOff>2407921</xdr:colOff>
      <xdr:row>0</xdr:row>
      <xdr:rowOff>321313</xdr:rowOff>
    </xdr:from>
    <xdr:to>
      <xdr:col>1</xdr:col>
      <xdr:colOff>473793</xdr:colOff>
      <xdr:row>0</xdr:row>
      <xdr:rowOff>560814</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3009901" y="393703"/>
          <a:ext cx="1405469" cy="309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&gt; </a:t>
          </a:r>
          <a:r>
            <a:rPr lang="fr-BE" sz="1200" u="sng">
              <a:solidFill>
                <a:srgbClr val="215967"/>
              </a:solidFill>
            </a:rPr>
            <a:t>Bilan patrimonial </a:t>
          </a:r>
        </a:p>
        <a:p>
          <a:endParaRPr lang="fr-BE" sz="1100">
            <a:solidFill>
              <a:srgbClr val="215967"/>
            </a:solidFill>
          </a:endParaRPr>
        </a:p>
      </xdr:txBody>
    </xdr:sp>
    <xdr:clientData fPrintsWithSheet="0"/>
  </xdr:twoCellAnchor>
  <xdr:twoCellAnchor editAs="absolute">
    <xdr:from>
      <xdr:col>1</xdr:col>
      <xdr:colOff>440690</xdr:colOff>
      <xdr:row>0</xdr:row>
      <xdr:rowOff>313060</xdr:rowOff>
    </xdr:from>
    <xdr:to>
      <xdr:col>2</xdr:col>
      <xdr:colOff>461724</xdr:colOff>
      <xdr:row>0</xdr:row>
      <xdr:rowOff>562359</xdr:rowOff>
    </xdr:to>
    <xdr:sp macro="" textlink="">
      <xdr:nvSpPr>
        <xdr:cNvPr id="5" name="ZoneTexte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4368800" y="387355"/>
          <a:ext cx="1295393" cy="315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&gt; </a:t>
          </a:r>
          <a:r>
            <a:rPr lang="fr-BE" sz="1200" u="sng">
              <a:solidFill>
                <a:srgbClr val="215967"/>
              </a:solidFill>
            </a:rPr>
            <a:t>Bilan territorial </a:t>
          </a:r>
        </a:p>
        <a:p>
          <a:endParaRPr lang="fr-BE" sz="1100">
            <a:solidFill>
              <a:srgbClr val="215967"/>
            </a:solidFill>
          </a:endParaRPr>
        </a:p>
      </xdr:txBody>
    </xdr:sp>
    <xdr:clientData fPrintsWithSheet="0"/>
  </xdr:twoCellAnchor>
  <xdr:twoCellAnchor editAs="absolute">
    <xdr:from>
      <xdr:col>2</xdr:col>
      <xdr:colOff>486618</xdr:colOff>
      <xdr:row>0</xdr:row>
      <xdr:rowOff>304807</xdr:rowOff>
    </xdr:from>
    <xdr:to>
      <xdr:col>3</xdr:col>
      <xdr:colOff>803845</xdr:colOff>
      <xdr:row>0</xdr:row>
      <xdr:rowOff>530733</xdr:rowOff>
    </xdr:to>
    <xdr:sp macro="" textlink="">
      <xdr:nvSpPr>
        <xdr:cNvPr id="6" name="ZoneTexte 5">
          <a:hlinkClick xmlns:r="http://schemas.openxmlformats.org/officeDocument/2006/relationships" r:id="rId4"/>
          <a:extLst>
            <a:ext uri="{FF2B5EF4-FFF2-40B4-BE49-F238E27FC236}">
              <a16:creationId xmlns:a16="http://schemas.microsoft.com/office/drawing/2014/main" id="{00000000-0008-0000-0900-000006000000}"/>
            </a:ext>
          </a:extLst>
        </xdr:cNvPr>
        <xdr:cNvSpPr txBox="1"/>
      </xdr:nvSpPr>
      <xdr:spPr>
        <a:xfrm>
          <a:off x="5685363" y="381007"/>
          <a:ext cx="1153591" cy="28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fr-BE" sz="1200">
              <a:solidFill>
                <a:srgbClr val="00709E"/>
              </a:solidFill>
            </a:rPr>
            <a:t>&gt; </a:t>
          </a:r>
          <a:r>
            <a:rPr lang="fr-BE" sz="1200" u="sng">
              <a:solidFill>
                <a:srgbClr val="00709E"/>
              </a:solidFill>
            </a:rPr>
            <a:t>Potentiel EnR </a:t>
          </a:r>
        </a:p>
        <a:p>
          <a:endParaRPr lang="fr-BE" sz="1100">
            <a:solidFill>
              <a:srgbClr val="00709E"/>
            </a:solidFill>
          </a:endParaRPr>
        </a:p>
      </xdr:txBody>
    </xdr:sp>
    <xdr:clientData fPrintsWithSheet="0"/>
  </xdr:twoCellAnchor>
  <xdr:twoCellAnchor editAs="absolute">
    <xdr:from>
      <xdr:col>3</xdr:col>
      <xdr:colOff>696176</xdr:colOff>
      <xdr:row>0</xdr:row>
      <xdr:rowOff>312851</xdr:rowOff>
    </xdr:from>
    <xdr:to>
      <xdr:col>3</xdr:col>
      <xdr:colOff>1086772</xdr:colOff>
      <xdr:row>0</xdr:row>
      <xdr:rowOff>570731</xdr:rowOff>
    </xdr:to>
    <xdr:sp macro="" textlink="">
      <xdr:nvSpPr>
        <xdr:cNvPr id="7" name="ZoneTexte 6">
          <a:hlinkClick xmlns:r="http://schemas.openxmlformats.org/officeDocument/2006/relationships" r:id="rId5"/>
          <a:extLst>
            <a:ext uri="{FF2B5EF4-FFF2-40B4-BE49-F238E27FC236}">
              <a16:creationId xmlns:a16="http://schemas.microsoft.com/office/drawing/2014/main" id="{00000000-0008-0000-0900-000007000000}"/>
            </a:ext>
          </a:extLst>
        </xdr:cNvPr>
        <xdr:cNvSpPr txBox="1"/>
      </xdr:nvSpPr>
      <xdr:spPr>
        <a:xfrm>
          <a:off x="6695021" y="385241"/>
          <a:ext cx="673099"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00709E"/>
              </a:solidFill>
            </a:rPr>
            <a:t>&gt;</a:t>
          </a:r>
          <a:r>
            <a:rPr lang="fr-BE" sz="1200" u="none">
              <a:solidFill>
                <a:srgbClr val="00709E"/>
              </a:solidFill>
            </a:rPr>
            <a:t> </a:t>
          </a:r>
          <a:r>
            <a:rPr lang="fr-BE" sz="1200" u="sng">
              <a:solidFill>
                <a:srgbClr val="00709E"/>
              </a:solidFill>
            </a:rPr>
            <a:t>Vision </a:t>
          </a:r>
        </a:p>
        <a:p>
          <a:endParaRPr lang="fr-BE" sz="1100">
            <a:solidFill>
              <a:srgbClr val="00709E"/>
            </a:solidFill>
          </a:endParaRPr>
        </a:p>
      </xdr:txBody>
    </xdr:sp>
    <xdr:clientData fPrintsWithSheet="0"/>
  </xdr:twoCellAnchor>
  <xdr:twoCellAnchor editAs="absolute">
    <xdr:from>
      <xdr:col>3</xdr:col>
      <xdr:colOff>1145320</xdr:colOff>
      <xdr:row>0</xdr:row>
      <xdr:rowOff>302691</xdr:rowOff>
    </xdr:from>
    <xdr:to>
      <xdr:col>4</xdr:col>
      <xdr:colOff>530865</xdr:colOff>
      <xdr:row>0</xdr:row>
      <xdr:rowOff>541771</xdr:rowOff>
    </xdr:to>
    <xdr:sp macro="" textlink="">
      <xdr:nvSpPr>
        <xdr:cNvPr id="8" name="ZoneTexte 7">
          <a:hlinkClick xmlns:r="http://schemas.openxmlformats.org/officeDocument/2006/relationships" r:id="rId6"/>
          <a:extLst>
            <a:ext uri="{FF2B5EF4-FFF2-40B4-BE49-F238E27FC236}">
              <a16:creationId xmlns:a16="http://schemas.microsoft.com/office/drawing/2014/main" id="{00000000-0008-0000-0900-000008000000}"/>
            </a:ext>
          </a:extLst>
        </xdr:cNvPr>
        <xdr:cNvSpPr txBox="1"/>
      </xdr:nvSpPr>
      <xdr:spPr>
        <a:xfrm>
          <a:off x="7262275" y="378891"/>
          <a:ext cx="878431" cy="30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rgbClr val="00709E"/>
              </a:solidFill>
            </a:rPr>
            <a:t>&gt; </a:t>
          </a:r>
          <a:r>
            <a:rPr lang="fr-BE" sz="1200" b="0" u="sng">
              <a:solidFill>
                <a:srgbClr val="00709E"/>
              </a:solidFill>
            </a:rPr>
            <a:t>Objectifs </a:t>
          </a:r>
        </a:p>
        <a:p>
          <a:endParaRPr lang="fr-BE" sz="1100" b="0">
            <a:solidFill>
              <a:srgbClr val="00709E"/>
            </a:solidFill>
          </a:endParaRPr>
        </a:p>
      </xdr:txBody>
    </xdr:sp>
    <xdr:clientData fPrintsWithSheet="0"/>
  </xdr:twoCellAnchor>
  <xdr:twoCellAnchor editAs="absolute">
    <xdr:from>
      <xdr:col>7</xdr:col>
      <xdr:colOff>99275</xdr:colOff>
      <xdr:row>0</xdr:row>
      <xdr:rowOff>306927</xdr:rowOff>
    </xdr:from>
    <xdr:to>
      <xdr:col>9</xdr:col>
      <xdr:colOff>201272</xdr:colOff>
      <xdr:row>0</xdr:row>
      <xdr:rowOff>579554</xdr:rowOff>
    </xdr:to>
    <xdr:sp macro="" textlink="">
      <xdr:nvSpPr>
        <xdr:cNvPr id="9" name="ZoneTexte 8">
          <a:hlinkClick xmlns:r="http://schemas.openxmlformats.org/officeDocument/2006/relationships" r:id="rId7"/>
          <a:extLst>
            <a:ext uri="{FF2B5EF4-FFF2-40B4-BE49-F238E27FC236}">
              <a16:creationId xmlns:a16="http://schemas.microsoft.com/office/drawing/2014/main" id="{00000000-0008-0000-0900-000009000000}"/>
            </a:ext>
          </a:extLst>
        </xdr:cNvPr>
        <xdr:cNvSpPr txBox="1"/>
      </xdr:nvSpPr>
      <xdr:spPr>
        <a:xfrm>
          <a:off x="9889070" y="383127"/>
          <a:ext cx="1648884" cy="34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50000"/>
                  <a:lumOff val="50000"/>
                </a:schemeClr>
              </a:solidFill>
            </a:rPr>
            <a:t>&gt; </a:t>
          </a:r>
          <a:r>
            <a:rPr lang="fr-BE" sz="1200" u="sng">
              <a:solidFill>
                <a:schemeClr val="tx1">
                  <a:lumMod val="50000"/>
                  <a:lumOff val="50000"/>
                </a:schemeClr>
              </a:solidFill>
            </a:rPr>
            <a:t>Actions VS Objectifs </a:t>
          </a:r>
        </a:p>
        <a:p>
          <a:endParaRPr lang="fr-BE" sz="1100">
            <a:solidFill>
              <a:schemeClr val="tx1">
                <a:lumMod val="50000"/>
                <a:lumOff val="50000"/>
              </a:schemeClr>
            </a:solidFill>
          </a:endParaRPr>
        </a:p>
      </xdr:txBody>
    </xdr:sp>
    <xdr:clientData fPrintsWithSheet="0"/>
  </xdr:twoCellAnchor>
  <xdr:twoCellAnchor editAs="absolute">
    <xdr:from>
      <xdr:col>6</xdr:col>
      <xdr:colOff>166572</xdr:colOff>
      <xdr:row>0</xdr:row>
      <xdr:rowOff>298665</xdr:rowOff>
    </xdr:from>
    <xdr:to>
      <xdr:col>7</xdr:col>
      <xdr:colOff>171440</xdr:colOff>
      <xdr:row>0</xdr:row>
      <xdr:rowOff>557060</xdr:rowOff>
    </xdr:to>
    <xdr:sp macro="" textlink="">
      <xdr:nvSpPr>
        <xdr:cNvPr id="10" name="ZoneTexte 9">
          <a:hlinkClick xmlns:r="http://schemas.openxmlformats.org/officeDocument/2006/relationships" r:id="rId8"/>
          <a:extLst>
            <a:ext uri="{FF2B5EF4-FFF2-40B4-BE49-F238E27FC236}">
              <a16:creationId xmlns:a16="http://schemas.microsoft.com/office/drawing/2014/main" id="{00000000-0008-0000-0900-00000A000000}"/>
            </a:ext>
          </a:extLst>
        </xdr:cNvPr>
        <xdr:cNvSpPr txBox="1"/>
      </xdr:nvSpPr>
      <xdr:spPr>
        <a:xfrm>
          <a:off x="9209607" y="376770"/>
          <a:ext cx="772583" cy="31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50000"/>
                  <a:lumOff val="50000"/>
                </a:schemeClr>
              </a:solidFill>
            </a:rPr>
            <a:t>&gt; </a:t>
          </a:r>
          <a:r>
            <a:rPr lang="fr-BE" sz="1200" u="sng">
              <a:solidFill>
                <a:schemeClr val="tx1">
                  <a:lumMod val="50000"/>
                  <a:lumOff val="50000"/>
                </a:schemeClr>
              </a:solidFill>
            </a:rPr>
            <a:t>Actions</a:t>
          </a:r>
          <a:r>
            <a:rPr lang="fr-BE" sz="1200">
              <a:solidFill>
                <a:schemeClr val="tx1">
                  <a:lumMod val="50000"/>
                  <a:lumOff val="50000"/>
                </a:schemeClr>
              </a:solidFill>
            </a:rPr>
            <a:t> </a:t>
          </a:r>
        </a:p>
        <a:p>
          <a:endParaRPr lang="fr-BE" sz="1100">
            <a:solidFill>
              <a:schemeClr val="tx1">
                <a:lumMod val="50000"/>
                <a:lumOff val="50000"/>
              </a:schemeClr>
            </a:solidFill>
          </a:endParaRPr>
        </a:p>
      </xdr:txBody>
    </xdr:sp>
    <xdr:clientData fPrintsWithSheet="0"/>
  </xdr:twoCellAnchor>
  <xdr:twoCellAnchor editAs="absolute">
    <xdr:from>
      <xdr:col>9</xdr:col>
      <xdr:colOff>557310</xdr:colOff>
      <xdr:row>0</xdr:row>
      <xdr:rowOff>292323</xdr:rowOff>
    </xdr:from>
    <xdr:to>
      <xdr:col>11</xdr:col>
      <xdr:colOff>9427</xdr:colOff>
      <xdr:row>0</xdr:row>
      <xdr:rowOff>566643</xdr:rowOff>
    </xdr:to>
    <xdr:sp macro="" textlink="">
      <xdr:nvSpPr>
        <xdr:cNvPr id="11" name="ZoneTexte 10">
          <a:hlinkClick xmlns:r="http://schemas.openxmlformats.org/officeDocument/2006/relationships" r:id="rId9"/>
          <a:extLst>
            <a:ext uri="{FF2B5EF4-FFF2-40B4-BE49-F238E27FC236}">
              <a16:creationId xmlns:a16="http://schemas.microsoft.com/office/drawing/2014/main" id="{00000000-0008-0000-0900-00000B000000}"/>
            </a:ext>
          </a:extLst>
        </xdr:cNvPr>
        <xdr:cNvSpPr txBox="1"/>
      </xdr:nvSpPr>
      <xdr:spPr>
        <a:xfrm>
          <a:off x="11993025" y="370428"/>
          <a:ext cx="82551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chemeClr val="tx1">
                  <a:lumMod val="50000"/>
                  <a:lumOff val="50000"/>
                </a:schemeClr>
              </a:solidFill>
            </a:rPr>
            <a:t>&gt; </a:t>
          </a:r>
          <a:r>
            <a:rPr lang="fr-BE" sz="1200" u="sng">
              <a:solidFill>
                <a:schemeClr val="tx1">
                  <a:lumMod val="50000"/>
                  <a:lumOff val="50000"/>
                </a:schemeClr>
              </a:solidFill>
            </a:rPr>
            <a:t>Budget</a:t>
          </a:r>
        </a:p>
        <a:p>
          <a:endParaRPr lang="fr-BE" sz="1100">
            <a:solidFill>
              <a:schemeClr val="tx1">
                <a:lumMod val="50000"/>
                <a:lumOff val="50000"/>
              </a:schemeClr>
            </a:solidFill>
          </a:endParaRPr>
        </a:p>
      </xdr:txBody>
    </xdr:sp>
    <xdr:clientData fPrintsWithSheet="0"/>
  </xdr:twoCellAnchor>
  <xdr:twoCellAnchor editAs="absolute">
    <xdr:from>
      <xdr:col>10</xdr:col>
      <xdr:colOff>589062</xdr:colOff>
      <xdr:row>0</xdr:row>
      <xdr:rowOff>296554</xdr:rowOff>
    </xdr:from>
    <xdr:to>
      <xdr:col>11</xdr:col>
      <xdr:colOff>510052</xdr:colOff>
      <xdr:row>0</xdr:row>
      <xdr:rowOff>542080</xdr:rowOff>
    </xdr:to>
    <xdr:sp macro="" textlink="">
      <xdr:nvSpPr>
        <xdr:cNvPr id="12" name="ZoneTexte 11">
          <a:hlinkClick xmlns:r="http://schemas.openxmlformats.org/officeDocument/2006/relationships" r:id="rId10"/>
          <a:extLst>
            <a:ext uri="{FF2B5EF4-FFF2-40B4-BE49-F238E27FC236}">
              <a16:creationId xmlns:a16="http://schemas.microsoft.com/office/drawing/2014/main" id="{00000000-0008-0000-0900-00000C000000}"/>
            </a:ext>
          </a:extLst>
        </xdr:cNvPr>
        <xdr:cNvSpPr txBox="1"/>
      </xdr:nvSpPr>
      <xdr:spPr>
        <a:xfrm>
          <a:off x="12786777" y="374659"/>
          <a:ext cx="677346" cy="30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chemeClr val="tx1">
                  <a:lumMod val="50000"/>
                  <a:lumOff val="50000"/>
                </a:schemeClr>
              </a:solidFill>
            </a:rPr>
            <a:t>&gt; </a:t>
          </a:r>
          <a:r>
            <a:rPr lang="fr-BE" sz="1200" b="0" u="sng">
              <a:solidFill>
                <a:schemeClr val="tx1">
                  <a:lumMod val="50000"/>
                  <a:lumOff val="50000"/>
                </a:schemeClr>
              </a:solidFill>
            </a:rPr>
            <a:t>CdM</a:t>
          </a:r>
        </a:p>
        <a:p>
          <a:endParaRPr lang="fr-BE" sz="1100" b="0">
            <a:solidFill>
              <a:schemeClr val="tx1">
                <a:lumMod val="50000"/>
                <a:lumOff val="50000"/>
              </a:schemeClr>
            </a:solidFill>
          </a:endParaRPr>
        </a:p>
      </xdr:txBody>
    </xdr:sp>
    <xdr:clientData fPrintsWithSheet="0"/>
  </xdr:twoCellAnchor>
  <xdr:twoCellAnchor editAs="absolute">
    <xdr:from>
      <xdr:col>9</xdr:col>
      <xdr:colOff>9305</xdr:colOff>
      <xdr:row>0</xdr:row>
      <xdr:rowOff>296553</xdr:rowOff>
    </xdr:from>
    <xdr:to>
      <xdr:col>10</xdr:col>
      <xdr:colOff>131691</xdr:colOff>
      <xdr:row>0</xdr:row>
      <xdr:rowOff>530586</xdr:rowOff>
    </xdr:to>
    <xdr:sp macro="" textlink="">
      <xdr:nvSpPr>
        <xdr:cNvPr id="13" name="ZoneTexte 12">
          <a:hlinkClick xmlns:r="http://schemas.openxmlformats.org/officeDocument/2006/relationships" r:id="rId11"/>
          <a:extLst>
            <a:ext uri="{FF2B5EF4-FFF2-40B4-BE49-F238E27FC236}">
              <a16:creationId xmlns:a16="http://schemas.microsoft.com/office/drawing/2014/main" id="{00000000-0008-0000-0900-00000D000000}"/>
            </a:ext>
          </a:extLst>
        </xdr:cNvPr>
        <xdr:cNvSpPr txBox="1"/>
      </xdr:nvSpPr>
      <xdr:spPr>
        <a:xfrm>
          <a:off x="11294525" y="374658"/>
          <a:ext cx="920762"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chemeClr val="tx1">
                  <a:lumMod val="50000"/>
                  <a:lumOff val="50000"/>
                </a:schemeClr>
              </a:solidFill>
            </a:rPr>
            <a:t>&gt; </a:t>
          </a:r>
          <a:r>
            <a:rPr lang="fr-BE" sz="1200" b="0" u="sng">
              <a:solidFill>
                <a:schemeClr val="tx1">
                  <a:lumMod val="50000"/>
                  <a:lumOff val="50000"/>
                </a:schemeClr>
              </a:solidFill>
            </a:rPr>
            <a:t>Planning </a:t>
          </a:r>
        </a:p>
        <a:p>
          <a:endParaRPr lang="fr-BE" sz="1100" b="0">
            <a:solidFill>
              <a:schemeClr val="tx1">
                <a:lumMod val="50000"/>
                <a:lumOff val="50000"/>
              </a:schemeClr>
            </a:solidFill>
          </a:endParaRPr>
        </a:p>
      </xdr:txBody>
    </xdr:sp>
    <xdr:clientData fPrintsWithSheet="0"/>
  </xdr:twoCellAnchor>
  <xdr:twoCellAnchor editAs="absolute">
    <xdr:from>
      <xdr:col>0</xdr:col>
      <xdr:colOff>592249</xdr:colOff>
      <xdr:row>0</xdr:row>
      <xdr:rowOff>274320</xdr:rowOff>
    </xdr:from>
    <xdr:to>
      <xdr:col>0</xdr:col>
      <xdr:colOff>1275818</xdr:colOff>
      <xdr:row>0</xdr:row>
      <xdr:rowOff>556772</xdr:rowOff>
    </xdr:to>
    <xdr:sp macro="" textlink="">
      <xdr:nvSpPr>
        <xdr:cNvPr id="14" name="ZoneTexte 13">
          <a:hlinkClick xmlns:r="http://schemas.openxmlformats.org/officeDocument/2006/relationships" r:id="rId12"/>
          <a:extLst>
            <a:ext uri="{FF2B5EF4-FFF2-40B4-BE49-F238E27FC236}">
              <a16:creationId xmlns:a16="http://schemas.microsoft.com/office/drawing/2014/main" id="{00000000-0008-0000-0900-00000E000000}"/>
            </a:ext>
          </a:extLst>
        </xdr:cNvPr>
        <xdr:cNvSpPr txBox="1"/>
      </xdr:nvSpPr>
      <xdr:spPr>
        <a:xfrm>
          <a:off x="740839" y="342900"/>
          <a:ext cx="848784"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lang="fr-BE" sz="1200">
              <a:solidFill>
                <a:srgbClr val="215967"/>
              </a:solidFill>
            </a:rPr>
            <a:t>&gt; </a:t>
          </a:r>
          <a:r>
            <a:rPr lang="fr-BE" sz="1200" u="sng">
              <a:solidFill>
                <a:srgbClr val="215967"/>
              </a:solidFill>
            </a:rPr>
            <a:t>Accueil </a:t>
          </a:r>
        </a:p>
        <a:p>
          <a:pPr algn="ctr"/>
          <a:endParaRPr lang="fr-BE" sz="1100">
            <a:solidFill>
              <a:srgbClr val="215967"/>
            </a:solidFill>
          </a:endParaRPr>
        </a:p>
      </xdr:txBody>
    </xdr:sp>
    <xdr:clientData fPrintsWithSheet="0"/>
  </xdr:twoCellAnchor>
  <xdr:twoCellAnchor editAs="absolute">
    <xdr:from>
      <xdr:col>0</xdr:col>
      <xdr:colOff>38100</xdr:colOff>
      <xdr:row>0</xdr:row>
      <xdr:rowOff>68580</xdr:rowOff>
    </xdr:from>
    <xdr:to>
      <xdr:col>0</xdr:col>
      <xdr:colOff>562861</xdr:colOff>
      <xdr:row>0</xdr:row>
      <xdr:rowOff>574623</xdr:rowOff>
    </xdr:to>
    <xdr:pic>
      <xdr:nvPicPr>
        <xdr:cNvPr id="15" name="Image 9">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3">
          <a:duotone>
            <a:schemeClr val="accent5">
              <a:shade val="45000"/>
              <a:satMod val="135000"/>
            </a:schemeClr>
            <a:prstClr val="white"/>
          </a:duotone>
        </a:blip>
        <a:srcRect/>
        <a:stretch>
          <a:fillRect/>
        </a:stretch>
      </xdr:blipFill>
      <xdr:spPr bwMode="auto">
        <a:xfrm>
          <a:off x="57150" y="95250"/>
          <a:ext cx="654050" cy="626798"/>
        </a:xfrm>
        <a:prstGeom prst="rect">
          <a:avLst/>
        </a:prstGeom>
        <a:noFill/>
        <a:ln>
          <a:noFill/>
        </a:ln>
      </xdr:spPr>
    </xdr:pic>
    <xdr:clientData fPrintsWithSheet="0"/>
  </xdr:twoCellAnchor>
  <xdr:twoCellAnchor editAs="absolute">
    <xdr:from>
      <xdr:col>11</xdr:col>
      <xdr:colOff>402795</xdr:colOff>
      <xdr:row>0</xdr:row>
      <xdr:rowOff>296554</xdr:rowOff>
    </xdr:from>
    <xdr:to>
      <xdr:col>13</xdr:col>
      <xdr:colOff>248255</xdr:colOff>
      <xdr:row>0</xdr:row>
      <xdr:rowOff>542080</xdr:rowOff>
    </xdr:to>
    <xdr:sp macro="" textlink="">
      <xdr:nvSpPr>
        <xdr:cNvPr id="16" name="ZoneTexte 15">
          <a:hlinkClick xmlns:r="http://schemas.openxmlformats.org/officeDocument/2006/relationships" r:id="rId14"/>
          <a:extLst>
            <a:ext uri="{FF2B5EF4-FFF2-40B4-BE49-F238E27FC236}">
              <a16:creationId xmlns:a16="http://schemas.microsoft.com/office/drawing/2014/main" id="{00000000-0008-0000-0900-000010000000}"/>
            </a:ext>
          </a:extLst>
        </xdr:cNvPr>
        <xdr:cNvSpPr txBox="1"/>
      </xdr:nvSpPr>
      <xdr:spPr>
        <a:xfrm>
          <a:off x="13305360" y="374659"/>
          <a:ext cx="1350433" cy="30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chemeClr val="tx1">
                  <a:lumMod val="50000"/>
                  <a:lumOff val="50000"/>
                </a:schemeClr>
              </a:solidFill>
            </a:rPr>
            <a:t>&gt; </a:t>
          </a:r>
          <a:r>
            <a:rPr lang="fr-BE" sz="1200" b="0" u="sng">
              <a:solidFill>
                <a:schemeClr val="tx1">
                  <a:lumMod val="50000"/>
                  <a:lumOff val="50000"/>
                </a:schemeClr>
              </a:solidFill>
            </a:rPr>
            <a:t>Rapport</a:t>
          </a:r>
          <a:r>
            <a:rPr lang="fr-BE" sz="1200" b="0" u="sng" baseline="0">
              <a:solidFill>
                <a:schemeClr val="tx1">
                  <a:lumMod val="50000"/>
                  <a:lumOff val="50000"/>
                </a:schemeClr>
              </a:solidFill>
            </a:rPr>
            <a:t> de suivi</a:t>
          </a:r>
          <a:endParaRPr lang="fr-BE" sz="1200" b="0" u="sng">
            <a:solidFill>
              <a:schemeClr val="tx1">
                <a:lumMod val="50000"/>
                <a:lumOff val="50000"/>
              </a:schemeClr>
            </a:solidFill>
          </a:endParaRPr>
        </a:p>
        <a:p>
          <a:endParaRPr lang="fr-BE" sz="1100" b="0">
            <a:solidFill>
              <a:schemeClr val="tx1">
                <a:lumMod val="50000"/>
                <a:lumOff val="50000"/>
              </a:schemeClr>
            </a:solidFill>
          </a:endParaRPr>
        </a:p>
      </xdr:txBody>
    </xdr:sp>
    <xdr:clientData fPrintsWithSheet="0"/>
  </xdr:twoCellAnchor>
  <xdr:twoCellAnchor editAs="absolute">
    <xdr:from>
      <xdr:col>6</xdr:col>
      <xdr:colOff>125098</xdr:colOff>
      <xdr:row>0</xdr:row>
      <xdr:rowOff>73873</xdr:rowOff>
    </xdr:from>
    <xdr:to>
      <xdr:col>10</xdr:col>
      <xdr:colOff>589100</xdr:colOff>
      <xdr:row>0</xdr:row>
      <xdr:rowOff>320966</xdr:rowOff>
    </xdr:to>
    <xdr:sp macro="" textlink="">
      <xdr:nvSpPr>
        <xdr:cNvPr id="17" name="Flèche : pentagone 16">
          <a:hlinkClick xmlns:r="http://schemas.openxmlformats.org/officeDocument/2006/relationships" r:id="rId8"/>
          <a:extLst>
            <a:ext uri="{FF2B5EF4-FFF2-40B4-BE49-F238E27FC236}">
              <a16:creationId xmlns:a16="http://schemas.microsoft.com/office/drawing/2014/main" id="{00000000-0008-0000-0900-000011000000}"/>
            </a:ext>
          </a:extLst>
        </xdr:cNvPr>
        <xdr:cNvSpPr/>
      </xdr:nvSpPr>
      <xdr:spPr>
        <a:xfrm>
          <a:off x="9156703" y="100543"/>
          <a:ext cx="3630084" cy="299507"/>
        </a:xfrm>
        <a:prstGeom prst="homePlate">
          <a:avLst>
            <a:gd name="adj" fmla="val 23626"/>
          </a:avLst>
        </a:prstGeom>
        <a:solidFill>
          <a:srgbClr val="92CD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fr-BE" sz="1400" b="1"/>
            <a:t>Synthèses</a:t>
          </a:r>
        </a:p>
      </xdr:txBody>
    </xdr:sp>
    <xdr:clientData/>
  </xdr:twoCellAnchor>
  <xdr:twoCellAnchor editAs="absolute">
    <xdr:from>
      <xdr:col>2</xdr:col>
      <xdr:colOff>282155</xdr:colOff>
      <xdr:row>0</xdr:row>
      <xdr:rowOff>84246</xdr:rowOff>
    </xdr:from>
    <xdr:to>
      <xdr:col>6</xdr:col>
      <xdr:colOff>163844</xdr:colOff>
      <xdr:row>0</xdr:row>
      <xdr:rowOff>321484</xdr:rowOff>
    </xdr:to>
    <xdr:sp macro="" textlink="">
      <xdr:nvSpPr>
        <xdr:cNvPr id="18" name="Flèche : pentagone 17">
          <a:hlinkClick xmlns:r="http://schemas.openxmlformats.org/officeDocument/2006/relationships" r:id="rId4"/>
          <a:extLst>
            <a:ext uri="{FF2B5EF4-FFF2-40B4-BE49-F238E27FC236}">
              <a16:creationId xmlns:a16="http://schemas.microsoft.com/office/drawing/2014/main" id="{00000000-0008-0000-0900-000012000000}"/>
            </a:ext>
          </a:extLst>
        </xdr:cNvPr>
        <xdr:cNvSpPr/>
      </xdr:nvSpPr>
      <xdr:spPr>
        <a:xfrm>
          <a:off x="5431370" y="109011"/>
          <a:ext cx="3788834" cy="291039"/>
        </a:xfrm>
        <a:prstGeom prst="homePlate">
          <a:avLst>
            <a:gd name="adj" fmla="val 23626"/>
          </a:avLst>
        </a:prstGeom>
        <a:solidFill>
          <a:srgbClr val="31869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fr-BE" sz="1400" b="1"/>
            <a:t>Planification/Suivi</a:t>
          </a:r>
        </a:p>
      </xdr:txBody>
    </xdr:sp>
    <xdr:clientData/>
  </xdr:twoCellAnchor>
  <xdr:twoCellAnchor editAs="absolute">
    <xdr:from>
      <xdr:col>0</xdr:col>
      <xdr:colOff>1220474</xdr:colOff>
      <xdr:row>0</xdr:row>
      <xdr:rowOff>84247</xdr:rowOff>
    </xdr:from>
    <xdr:to>
      <xdr:col>2</xdr:col>
      <xdr:colOff>491945</xdr:colOff>
      <xdr:row>0</xdr:row>
      <xdr:rowOff>324543</xdr:rowOff>
    </xdr:to>
    <xdr:sp macro="" textlink="">
      <xdr:nvSpPr>
        <xdr:cNvPr id="19" name="Flèche : pentagone 18">
          <a:hlinkClick xmlns:r="http://schemas.openxmlformats.org/officeDocument/2006/relationships" r:id="rId15"/>
          <a:extLst>
            <a:ext uri="{FF2B5EF4-FFF2-40B4-BE49-F238E27FC236}">
              <a16:creationId xmlns:a16="http://schemas.microsoft.com/office/drawing/2014/main" id="{00000000-0008-0000-0900-000013000000}"/>
            </a:ext>
          </a:extLst>
        </xdr:cNvPr>
        <xdr:cNvSpPr/>
      </xdr:nvSpPr>
      <xdr:spPr>
        <a:xfrm>
          <a:off x="1536704" y="109012"/>
          <a:ext cx="4159250" cy="294766"/>
        </a:xfrm>
        <a:prstGeom prst="homePlate">
          <a:avLst>
            <a:gd name="adj" fmla="val 23626"/>
          </a:avLst>
        </a:prstGeom>
        <a:solidFill>
          <a:srgbClr val="21596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fr-BE" sz="1400" b="1"/>
            <a:t>Diagnostic</a:t>
          </a:r>
        </a:p>
      </xdr:txBody>
    </xdr:sp>
    <xdr:clientData/>
  </xdr:twoCellAnchor>
  <xdr:twoCellAnchor editAs="absolute">
    <xdr:from>
      <xdr:col>4</xdr:col>
      <xdr:colOff>399407</xdr:colOff>
      <xdr:row>0</xdr:row>
      <xdr:rowOff>306925</xdr:rowOff>
    </xdr:from>
    <xdr:to>
      <xdr:col>6</xdr:col>
      <xdr:colOff>131833</xdr:colOff>
      <xdr:row>0</xdr:row>
      <xdr:rowOff>556638</xdr:rowOff>
    </xdr:to>
    <xdr:sp macro="" textlink="">
      <xdr:nvSpPr>
        <xdr:cNvPr id="20" name="ZoneTexte 19">
          <a:hlinkClick xmlns:r="http://schemas.openxmlformats.org/officeDocument/2006/relationships" r:id="rId6"/>
          <a:extLst>
            <a:ext uri="{FF2B5EF4-FFF2-40B4-BE49-F238E27FC236}">
              <a16:creationId xmlns:a16="http://schemas.microsoft.com/office/drawing/2014/main" id="{00000000-0008-0000-0900-000014000000}"/>
            </a:ext>
          </a:extLst>
        </xdr:cNvPr>
        <xdr:cNvSpPr txBox="1"/>
      </xdr:nvSpPr>
      <xdr:spPr>
        <a:xfrm>
          <a:off x="7975592" y="383125"/>
          <a:ext cx="1191697" cy="30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rgbClr val="00709E"/>
              </a:solidFill>
            </a:rPr>
            <a:t>&gt; </a:t>
          </a:r>
          <a:r>
            <a:rPr lang="fr-BE" sz="1200" b="0" u="sng">
              <a:solidFill>
                <a:srgbClr val="00709E"/>
              </a:solidFill>
            </a:rPr>
            <a:t>Fiches actions </a:t>
          </a:r>
        </a:p>
        <a:p>
          <a:endParaRPr lang="fr-BE" sz="1100" b="0">
            <a:solidFill>
              <a:srgbClr val="00709E"/>
            </a:solidFill>
          </a:endParaRPr>
        </a:p>
      </xdr:txBody>
    </xdr:sp>
    <xdr:clientData fPrintsWithSheet="0"/>
  </xdr:twoCellAnchor>
  <xdr:twoCellAnchor editAs="absolute">
    <xdr:from>
      <xdr:col>0</xdr:col>
      <xdr:colOff>610873</xdr:colOff>
      <xdr:row>0</xdr:row>
      <xdr:rowOff>78955</xdr:rowOff>
    </xdr:from>
    <xdr:to>
      <xdr:col>0</xdr:col>
      <xdr:colOff>1323642</xdr:colOff>
      <xdr:row>0</xdr:row>
      <xdr:rowOff>310094</xdr:rowOff>
    </xdr:to>
    <xdr:sp macro="" textlink="">
      <xdr:nvSpPr>
        <xdr:cNvPr id="21" name="Flèche : pentagone 20">
          <a:extLst>
            <a:ext uri="{FF2B5EF4-FFF2-40B4-BE49-F238E27FC236}">
              <a16:creationId xmlns:a16="http://schemas.microsoft.com/office/drawing/2014/main" id="{00000000-0008-0000-0900-000015000000}"/>
            </a:ext>
          </a:extLst>
        </xdr:cNvPr>
        <xdr:cNvSpPr/>
      </xdr:nvSpPr>
      <xdr:spPr>
        <a:xfrm>
          <a:off x="774703" y="103720"/>
          <a:ext cx="889001" cy="294766"/>
        </a:xfrm>
        <a:prstGeom prst="homePlate">
          <a:avLst>
            <a:gd name="adj" fmla="val 23626"/>
          </a:avLst>
        </a:prstGeom>
        <a:solidFill>
          <a:srgbClr val="DA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endParaRPr lang="fr-BE" sz="1400" b="1"/>
        </a:p>
      </xdr:txBody>
    </xdr:sp>
    <xdr:clientData/>
  </xdr:twoCellAnchor>
  <xdr:twoCellAnchor editAs="oneCell">
    <xdr:from>
      <xdr:col>0</xdr:col>
      <xdr:colOff>160020</xdr:colOff>
      <xdr:row>30</xdr:row>
      <xdr:rowOff>22860</xdr:rowOff>
    </xdr:from>
    <xdr:to>
      <xdr:col>1</xdr:col>
      <xdr:colOff>662940</xdr:colOff>
      <xdr:row>39</xdr:row>
      <xdr:rowOff>22860</xdr:rowOff>
    </xdr:to>
    <xdr:pic>
      <xdr:nvPicPr>
        <xdr:cNvPr id="3115" name="Image 22">
          <a:extLst>
            <a:ext uri="{FF2B5EF4-FFF2-40B4-BE49-F238E27FC236}">
              <a16:creationId xmlns:a16="http://schemas.microsoft.com/office/drawing/2014/main" id="{00000000-0008-0000-0900-00002B0C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0020" y="6736080"/>
          <a:ext cx="4419600" cy="1577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41</xdr:row>
      <xdr:rowOff>83820</xdr:rowOff>
    </xdr:from>
    <xdr:to>
      <xdr:col>0</xdr:col>
      <xdr:colOff>1196340</xdr:colOff>
      <xdr:row>43</xdr:row>
      <xdr:rowOff>22860</xdr:rowOff>
    </xdr:to>
    <xdr:pic>
      <xdr:nvPicPr>
        <xdr:cNvPr id="3116" name="Image 23">
          <a:extLst>
            <a:ext uri="{FF2B5EF4-FFF2-40B4-BE49-F238E27FC236}">
              <a16:creationId xmlns:a16="http://schemas.microsoft.com/office/drawing/2014/main" id="{00000000-0008-0000-0900-00002C0C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82880" y="8732520"/>
          <a:ext cx="101346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91440</xdr:colOff>
      <xdr:row>65</xdr:row>
      <xdr:rowOff>129540</xdr:rowOff>
    </xdr:from>
    <xdr:to>
      <xdr:col>11</xdr:col>
      <xdr:colOff>0</xdr:colOff>
      <xdr:row>165</xdr:row>
      <xdr:rowOff>45720</xdr:rowOff>
    </xdr:to>
    <xdr:pic>
      <xdr:nvPicPr>
        <xdr:cNvPr id="3117" name="Image 25">
          <a:extLst>
            <a:ext uri="{FF2B5EF4-FFF2-40B4-BE49-F238E27FC236}">
              <a16:creationId xmlns:a16="http://schemas.microsoft.com/office/drawing/2014/main" id="{00000000-0008-0000-0900-00002D0C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 y="13205460"/>
          <a:ext cx="13091160" cy="18204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1177290</xdr:colOff>
      <xdr:row>0</xdr:row>
      <xdr:rowOff>320040</xdr:rowOff>
    </xdr:from>
    <xdr:to>
      <xdr:col>0</xdr:col>
      <xdr:colOff>2416474</xdr:colOff>
      <xdr:row>0</xdr:row>
      <xdr:rowOff>516792</xdr:rowOff>
    </xdr:to>
    <xdr:sp macro="" textlink="">
      <xdr:nvSpPr>
        <xdr:cNvPr id="25" name="ZoneTexte 24">
          <a:hlinkClick xmlns:r="http://schemas.openxmlformats.org/officeDocument/2006/relationships" r:id="rId19"/>
          <a:extLst>
            <a:ext uri="{FF2B5EF4-FFF2-40B4-BE49-F238E27FC236}">
              <a16:creationId xmlns:a16="http://schemas.microsoft.com/office/drawing/2014/main" id="{00000000-0008-0000-0900-000019000000}"/>
            </a:ext>
          </a:extLst>
        </xdr:cNvPr>
        <xdr:cNvSpPr txBox="1"/>
      </xdr:nvSpPr>
      <xdr:spPr>
        <a:xfrm>
          <a:off x="1476375" y="400050"/>
          <a:ext cx="1545166" cy="253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a:solidFill>
                <a:srgbClr val="215967"/>
              </a:solidFill>
            </a:rPr>
            <a:t>&gt; </a:t>
          </a:r>
          <a:r>
            <a:rPr lang="fr-BE" sz="1200" b="0" u="sng">
              <a:solidFill>
                <a:srgbClr val="215967"/>
              </a:solidFill>
            </a:rPr>
            <a:t>Données de bilans </a:t>
          </a:r>
        </a:p>
        <a:p>
          <a:endParaRPr lang="fr-BE" sz="1100" b="0">
            <a:solidFill>
              <a:srgbClr val="215967"/>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B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B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B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B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B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B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B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B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B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B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B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B00-000002000000}"/>
            </a:ext>
          </a:extLst>
        </xdr:cNvPr>
        <xdr:cNvSpPr txBox="1"/>
      </xdr:nvSpPr>
      <xdr:spPr>
        <a:xfrm>
          <a:off x="3607859" y="7012516"/>
          <a:ext cx="1262380"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B00-000003000000}"/>
            </a:ext>
          </a:extLst>
        </xdr:cNvPr>
        <xdr:cNvSpPr txBox="1"/>
      </xdr:nvSpPr>
      <xdr:spPr>
        <a:xfrm>
          <a:off x="3599393" y="7334249"/>
          <a:ext cx="1266190"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B00-000004000000}"/>
            </a:ext>
          </a:extLst>
        </xdr:cNvPr>
        <xdr:cNvSpPr txBox="1"/>
      </xdr:nvSpPr>
      <xdr:spPr>
        <a:xfrm>
          <a:off x="3607859" y="7689849"/>
          <a:ext cx="126238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B00-000005000000}"/>
            </a:ext>
          </a:extLst>
        </xdr:cNvPr>
        <xdr:cNvSpPr txBox="1"/>
      </xdr:nvSpPr>
      <xdr:spPr>
        <a:xfrm>
          <a:off x="5505449" y="7004049"/>
          <a:ext cx="127381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B00-000006000000}"/>
            </a:ext>
          </a:extLst>
        </xdr:cNvPr>
        <xdr:cNvSpPr txBox="1"/>
      </xdr:nvSpPr>
      <xdr:spPr>
        <a:xfrm>
          <a:off x="5505448" y="7342714"/>
          <a:ext cx="1544746"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B00-000007000000}"/>
            </a:ext>
          </a:extLst>
        </xdr:cNvPr>
        <xdr:cNvSpPr txBox="1"/>
      </xdr:nvSpPr>
      <xdr:spPr>
        <a:xfrm>
          <a:off x="5496984" y="7698317"/>
          <a:ext cx="1706456"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B00-000008000000}"/>
            </a:ext>
          </a:extLst>
        </xdr:cNvPr>
        <xdr:cNvSpPr txBox="1"/>
      </xdr:nvSpPr>
      <xdr:spPr>
        <a:xfrm>
          <a:off x="7528985" y="6919384"/>
          <a:ext cx="1574375" cy="551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B00-000009000000}"/>
            </a:ext>
          </a:extLst>
        </xdr:cNvPr>
        <xdr:cNvSpPr txBox="1"/>
      </xdr:nvSpPr>
      <xdr:spPr>
        <a:xfrm>
          <a:off x="7512054" y="7351184"/>
          <a:ext cx="1786886" cy="41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B00-00000A000000}"/>
            </a:ext>
          </a:extLst>
        </xdr:cNvPr>
        <xdr:cNvSpPr txBox="1"/>
      </xdr:nvSpPr>
      <xdr:spPr>
        <a:xfrm>
          <a:off x="7524751" y="7681384"/>
          <a:ext cx="1676399"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B00-00000B000000}"/>
            </a:ext>
          </a:extLst>
        </xdr:cNvPr>
        <xdr:cNvSpPr txBox="1"/>
      </xdr:nvSpPr>
      <xdr:spPr>
        <a:xfrm>
          <a:off x="9446685" y="6910916"/>
          <a:ext cx="1669142" cy="591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B00-00000C000000}"/>
            </a:ext>
          </a:extLst>
        </xdr:cNvPr>
        <xdr:cNvSpPr txBox="1"/>
      </xdr:nvSpPr>
      <xdr:spPr>
        <a:xfrm>
          <a:off x="9463619" y="7342716"/>
          <a:ext cx="2339700" cy="27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B00-00000D000000}"/>
            </a:ext>
          </a:extLst>
        </xdr:cNvPr>
        <xdr:cNvSpPr txBox="1"/>
      </xdr:nvSpPr>
      <xdr:spPr>
        <a:xfrm>
          <a:off x="9480553" y="7681383"/>
          <a:ext cx="232255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B00-00000E000000}"/>
            </a:ext>
          </a:extLst>
        </xdr:cNvPr>
        <xdr:cNvSpPr txBox="1"/>
      </xdr:nvSpPr>
      <xdr:spPr>
        <a:xfrm>
          <a:off x="11587695" y="6995584"/>
          <a:ext cx="1071029" cy="24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C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C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C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C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C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C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C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C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C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C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C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C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C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3607859" y="7012516"/>
          <a:ext cx="1262380"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C00-000003000000}"/>
            </a:ext>
          </a:extLst>
        </xdr:cNvPr>
        <xdr:cNvSpPr txBox="1"/>
      </xdr:nvSpPr>
      <xdr:spPr>
        <a:xfrm>
          <a:off x="3599393" y="7334249"/>
          <a:ext cx="1266190"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3607859" y="7689849"/>
          <a:ext cx="126238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C00-000005000000}"/>
            </a:ext>
          </a:extLst>
        </xdr:cNvPr>
        <xdr:cNvSpPr txBox="1"/>
      </xdr:nvSpPr>
      <xdr:spPr>
        <a:xfrm>
          <a:off x="5505449" y="7004049"/>
          <a:ext cx="127381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C00-000006000000}"/>
            </a:ext>
          </a:extLst>
        </xdr:cNvPr>
        <xdr:cNvSpPr txBox="1"/>
      </xdr:nvSpPr>
      <xdr:spPr>
        <a:xfrm>
          <a:off x="5505448" y="7342714"/>
          <a:ext cx="1544746"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C00-000007000000}"/>
            </a:ext>
          </a:extLst>
        </xdr:cNvPr>
        <xdr:cNvSpPr txBox="1"/>
      </xdr:nvSpPr>
      <xdr:spPr>
        <a:xfrm>
          <a:off x="5496984" y="7698317"/>
          <a:ext cx="1706456"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C00-000008000000}"/>
            </a:ext>
          </a:extLst>
        </xdr:cNvPr>
        <xdr:cNvSpPr txBox="1"/>
      </xdr:nvSpPr>
      <xdr:spPr>
        <a:xfrm>
          <a:off x="7528985" y="6919384"/>
          <a:ext cx="1574375" cy="551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C00-000009000000}"/>
            </a:ext>
          </a:extLst>
        </xdr:cNvPr>
        <xdr:cNvSpPr txBox="1"/>
      </xdr:nvSpPr>
      <xdr:spPr>
        <a:xfrm>
          <a:off x="7512054" y="7351184"/>
          <a:ext cx="1786886" cy="41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C00-00000A000000}"/>
            </a:ext>
          </a:extLst>
        </xdr:cNvPr>
        <xdr:cNvSpPr txBox="1"/>
      </xdr:nvSpPr>
      <xdr:spPr>
        <a:xfrm>
          <a:off x="7524751" y="7681384"/>
          <a:ext cx="1676399"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C00-00000B000000}"/>
            </a:ext>
          </a:extLst>
        </xdr:cNvPr>
        <xdr:cNvSpPr txBox="1"/>
      </xdr:nvSpPr>
      <xdr:spPr>
        <a:xfrm>
          <a:off x="9446685" y="6910916"/>
          <a:ext cx="1669142" cy="591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C00-00000C000000}"/>
            </a:ext>
          </a:extLst>
        </xdr:cNvPr>
        <xdr:cNvSpPr txBox="1"/>
      </xdr:nvSpPr>
      <xdr:spPr>
        <a:xfrm>
          <a:off x="9463619" y="7342716"/>
          <a:ext cx="2339700" cy="27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C00-00000D000000}"/>
            </a:ext>
          </a:extLst>
        </xdr:cNvPr>
        <xdr:cNvSpPr txBox="1"/>
      </xdr:nvSpPr>
      <xdr:spPr>
        <a:xfrm>
          <a:off x="9480553" y="7681383"/>
          <a:ext cx="232255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C00-00000E000000}"/>
            </a:ext>
          </a:extLst>
        </xdr:cNvPr>
        <xdr:cNvSpPr txBox="1"/>
      </xdr:nvSpPr>
      <xdr:spPr>
        <a:xfrm>
          <a:off x="11587695" y="6995584"/>
          <a:ext cx="1071029" cy="24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D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D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D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D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D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D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D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D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D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D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D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D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D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D00-000002000000}"/>
            </a:ext>
          </a:extLst>
        </xdr:cNvPr>
        <xdr:cNvSpPr txBox="1"/>
      </xdr:nvSpPr>
      <xdr:spPr>
        <a:xfrm>
          <a:off x="3607859" y="7012516"/>
          <a:ext cx="1262380"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D00-000003000000}"/>
            </a:ext>
          </a:extLst>
        </xdr:cNvPr>
        <xdr:cNvSpPr txBox="1"/>
      </xdr:nvSpPr>
      <xdr:spPr>
        <a:xfrm>
          <a:off x="3599393" y="7334249"/>
          <a:ext cx="1266190"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D00-000004000000}"/>
            </a:ext>
          </a:extLst>
        </xdr:cNvPr>
        <xdr:cNvSpPr txBox="1"/>
      </xdr:nvSpPr>
      <xdr:spPr>
        <a:xfrm>
          <a:off x="3607859" y="7689849"/>
          <a:ext cx="126238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D00-000005000000}"/>
            </a:ext>
          </a:extLst>
        </xdr:cNvPr>
        <xdr:cNvSpPr txBox="1"/>
      </xdr:nvSpPr>
      <xdr:spPr>
        <a:xfrm>
          <a:off x="5505449" y="7004049"/>
          <a:ext cx="127381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D00-000006000000}"/>
            </a:ext>
          </a:extLst>
        </xdr:cNvPr>
        <xdr:cNvSpPr txBox="1"/>
      </xdr:nvSpPr>
      <xdr:spPr>
        <a:xfrm>
          <a:off x="5505448" y="7342714"/>
          <a:ext cx="1544746"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D00-000007000000}"/>
            </a:ext>
          </a:extLst>
        </xdr:cNvPr>
        <xdr:cNvSpPr txBox="1"/>
      </xdr:nvSpPr>
      <xdr:spPr>
        <a:xfrm>
          <a:off x="5496984" y="7698317"/>
          <a:ext cx="1706456"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D00-000008000000}"/>
            </a:ext>
          </a:extLst>
        </xdr:cNvPr>
        <xdr:cNvSpPr txBox="1"/>
      </xdr:nvSpPr>
      <xdr:spPr>
        <a:xfrm>
          <a:off x="7528985" y="6919384"/>
          <a:ext cx="1574375" cy="551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D00-000009000000}"/>
            </a:ext>
          </a:extLst>
        </xdr:cNvPr>
        <xdr:cNvSpPr txBox="1"/>
      </xdr:nvSpPr>
      <xdr:spPr>
        <a:xfrm>
          <a:off x="7512054" y="7351184"/>
          <a:ext cx="1786886" cy="41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D00-00000A000000}"/>
            </a:ext>
          </a:extLst>
        </xdr:cNvPr>
        <xdr:cNvSpPr txBox="1"/>
      </xdr:nvSpPr>
      <xdr:spPr>
        <a:xfrm>
          <a:off x="7524751" y="7681384"/>
          <a:ext cx="1676399"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D00-00000B000000}"/>
            </a:ext>
          </a:extLst>
        </xdr:cNvPr>
        <xdr:cNvSpPr txBox="1"/>
      </xdr:nvSpPr>
      <xdr:spPr>
        <a:xfrm>
          <a:off x="9446685" y="6910916"/>
          <a:ext cx="1669142" cy="591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D00-00000C000000}"/>
            </a:ext>
          </a:extLst>
        </xdr:cNvPr>
        <xdr:cNvSpPr txBox="1"/>
      </xdr:nvSpPr>
      <xdr:spPr>
        <a:xfrm>
          <a:off x="9463619" y="7342716"/>
          <a:ext cx="2339700" cy="27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D00-00000D000000}"/>
            </a:ext>
          </a:extLst>
        </xdr:cNvPr>
        <xdr:cNvSpPr txBox="1"/>
      </xdr:nvSpPr>
      <xdr:spPr>
        <a:xfrm>
          <a:off x="9480553" y="7681383"/>
          <a:ext cx="232255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D00-00000E000000}"/>
            </a:ext>
          </a:extLst>
        </xdr:cNvPr>
        <xdr:cNvSpPr txBox="1"/>
      </xdr:nvSpPr>
      <xdr:spPr>
        <a:xfrm>
          <a:off x="11587695" y="6995584"/>
          <a:ext cx="1071029" cy="24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E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E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E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E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E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E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E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E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E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E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E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E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E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3607859" y="7012516"/>
          <a:ext cx="1262380"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E00-000003000000}"/>
            </a:ext>
          </a:extLst>
        </xdr:cNvPr>
        <xdr:cNvSpPr txBox="1"/>
      </xdr:nvSpPr>
      <xdr:spPr>
        <a:xfrm>
          <a:off x="3599393" y="7334249"/>
          <a:ext cx="1266190"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E00-000004000000}"/>
            </a:ext>
          </a:extLst>
        </xdr:cNvPr>
        <xdr:cNvSpPr txBox="1"/>
      </xdr:nvSpPr>
      <xdr:spPr>
        <a:xfrm>
          <a:off x="3607859" y="7689849"/>
          <a:ext cx="126238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E00-000005000000}"/>
            </a:ext>
          </a:extLst>
        </xdr:cNvPr>
        <xdr:cNvSpPr txBox="1"/>
      </xdr:nvSpPr>
      <xdr:spPr>
        <a:xfrm>
          <a:off x="5505449" y="7004049"/>
          <a:ext cx="127381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E00-000006000000}"/>
            </a:ext>
          </a:extLst>
        </xdr:cNvPr>
        <xdr:cNvSpPr txBox="1"/>
      </xdr:nvSpPr>
      <xdr:spPr>
        <a:xfrm>
          <a:off x="5505448" y="7342714"/>
          <a:ext cx="1544746"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E00-000007000000}"/>
            </a:ext>
          </a:extLst>
        </xdr:cNvPr>
        <xdr:cNvSpPr txBox="1"/>
      </xdr:nvSpPr>
      <xdr:spPr>
        <a:xfrm>
          <a:off x="5496984" y="7698317"/>
          <a:ext cx="1706456"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E00-000008000000}"/>
            </a:ext>
          </a:extLst>
        </xdr:cNvPr>
        <xdr:cNvSpPr txBox="1"/>
      </xdr:nvSpPr>
      <xdr:spPr>
        <a:xfrm>
          <a:off x="7528985" y="6919384"/>
          <a:ext cx="1574375" cy="551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E00-000009000000}"/>
            </a:ext>
          </a:extLst>
        </xdr:cNvPr>
        <xdr:cNvSpPr txBox="1"/>
      </xdr:nvSpPr>
      <xdr:spPr>
        <a:xfrm>
          <a:off x="7512054" y="7351184"/>
          <a:ext cx="1786886" cy="41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E00-00000A000000}"/>
            </a:ext>
          </a:extLst>
        </xdr:cNvPr>
        <xdr:cNvSpPr txBox="1"/>
      </xdr:nvSpPr>
      <xdr:spPr>
        <a:xfrm>
          <a:off x="7524751" y="7681384"/>
          <a:ext cx="1676399"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E00-00000B000000}"/>
            </a:ext>
          </a:extLst>
        </xdr:cNvPr>
        <xdr:cNvSpPr txBox="1"/>
      </xdr:nvSpPr>
      <xdr:spPr>
        <a:xfrm>
          <a:off x="9446685" y="6910916"/>
          <a:ext cx="1669142" cy="591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E00-00000C000000}"/>
            </a:ext>
          </a:extLst>
        </xdr:cNvPr>
        <xdr:cNvSpPr txBox="1"/>
      </xdr:nvSpPr>
      <xdr:spPr>
        <a:xfrm>
          <a:off x="9463619" y="7342716"/>
          <a:ext cx="2339700" cy="27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E00-00000D000000}"/>
            </a:ext>
          </a:extLst>
        </xdr:cNvPr>
        <xdr:cNvSpPr txBox="1"/>
      </xdr:nvSpPr>
      <xdr:spPr>
        <a:xfrm>
          <a:off x="9480553" y="7681383"/>
          <a:ext cx="232255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E00-00000E000000}"/>
            </a:ext>
          </a:extLst>
        </xdr:cNvPr>
        <xdr:cNvSpPr txBox="1"/>
      </xdr:nvSpPr>
      <xdr:spPr>
        <a:xfrm>
          <a:off x="11587695" y="6995584"/>
          <a:ext cx="1071029" cy="24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21</xdr:row>
          <xdr:rowOff>152400</xdr:rowOff>
        </xdr:from>
        <xdr:to>
          <xdr:col>1</xdr:col>
          <xdr:colOff>628650</xdr:colOff>
          <xdr:row>21</xdr:row>
          <xdr:rowOff>381000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F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476250</xdr:rowOff>
        </xdr:from>
        <xdr:to>
          <xdr:col>1</xdr:col>
          <xdr:colOff>628650</xdr:colOff>
          <xdr:row>21</xdr:row>
          <xdr:rowOff>704850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F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21</xdr:row>
          <xdr:rowOff>828675</xdr:rowOff>
        </xdr:from>
        <xdr:to>
          <xdr:col>1</xdr:col>
          <xdr:colOff>628650</xdr:colOff>
          <xdr:row>21</xdr:row>
          <xdr:rowOff>1057275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F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152400</xdr:rowOff>
        </xdr:from>
        <xdr:to>
          <xdr:col>2</xdr:col>
          <xdr:colOff>276225</xdr:colOff>
          <xdr:row>21</xdr:row>
          <xdr:rowOff>381000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F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476250</xdr:rowOff>
        </xdr:from>
        <xdr:to>
          <xdr:col>2</xdr:col>
          <xdr:colOff>276225</xdr:colOff>
          <xdr:row>21</xdr:row>
          <xdr:rowOff>704850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F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2343150</xdr:colOff>
          <xdr:row>21</xdr:row>
          <xdr:rowOff>828675</xdr:rowOff>
        </xdr:from>
        <xdr:to>
          <xdr:col>2</xdr:col>
          <xdr:colOff>276225</xdr:colOff>
          <xdr:row>21</xdr:row>
          <xdr:rowOff>1057275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F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21</xdr:row>
          <xdr:rowOff>152400</xdr:rowOff>
        </xdr:from>
        <xdr:to>
          <xdr:col>3</xdr:col>
          <xdr:colOff>9525</xdr:colOff>
          <xdr:row>21</xdr:row>
          <xdr:rowOff>381000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F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1990725</xdr:colOff>
          <xdr:row>21</xdr:row>
          <xdr:rowOff>476250</xdr:rowOff>
        </xdr:from>
        <xdr:to>
          <xdr:col>3</xdr:col>
          <xdr:colOff>9525</xdr:colOff>
          <xdr:row>21</xdr:row>
          <xdr:rowOff>704850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F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21</xdr:row>
          <xdr:rowOff>828675</xdr:rowOff>
        </xdr:from>
        <xdr:to>
          <xdr:col>3</xdr:col>
          <xdr:colOff>28575</xdr:colOff>
          <xdr:row>21</xdr:row>
          <xdr:rowOff>1057275</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F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152400</xdr:rowOff>
        </xdr:from>
        <xdr:to>
          <xdr:col>3</xdr:col>
          <xdr:colOff>2009775</xdr:colOff>
          <xdr:row>21</xdr:row>
          <xdr:rowOff>381000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F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21</xdr:row>
          <xdr:rowOff>476250</xdr:rowOff>
        </xdr:from>
        <xdr:to>
          <xdr:col>3</xdr:col>
          <xdr:colOff>2009775</xdr:colOff>
          <xdr:row>21</xdr:row>
          <xdr:rowOff>704850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F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21</xdr:row>
          <xdr:rowOff>828675</xdr:rowOff>
        </xdr:from>
        <xdr:to>
          <xdr:col>3</xdr:col>
          <xdr:colOff>2009775</xdr:colOff>
          <xdr:row>21</xdr:row>
          <xdr:rowOff>1057275</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F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1666875</xdr:colOff>
          <xdr:row>21</xdr:row>
          <xdr:rowOff>152400</xdr:rowOff>
        </xdr:from>
        <xdr:to>
          <xdr:col>4</xdr:col>
          <xdr:colOff>1962150</xdr:colOff>
          <xdr:row>21</xdr:row>
          <xdr:rowOff>381000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F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550334</xdr:colOff>
      <xdr:row>21</xdr:row>
      <xdr:rowOff>135466</xdr:rowOff>
    </xdr:from>
    <xdr:to>
      <xdr:col>1</xdr:col>
      <xdr:colOff>1812714</xdr:colOff>
      <xdr:row>21</xdr:row>
      <xdr:rowOff>402590</xdr:rowOff>
    </xdr:to>
    <xdr:sp macro="" textlink="">
      <xdr:nvSpPr>
        <xdr:cNvPr id="2" name="ZoneTexte 1">
          <a:extLst>
            <a:ext uri="{FF2B5EF4-FFF2-40B4-BE49-F238E27FC236}">
              <a16:creationId xmlns:a16="http://schemas.microsoft.com/office/drawing/2014/main" id="{00000000-0008-0000-0F00-000002000000}"/>
            </a:ext>
          </a:extLst>
        </xdr:cNvPr>
        <xdr:cNvSpPr txBox="1"/>
      </xdr:nvSpPr>
      <xdr:spPr>
        <a:xfrm>
          <a:off x="3607859" y="7012516"/>
          <a:ext cx="1262380"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Femmes et filles</a:t>
          </a:r>
        </a:p>
      </xdr:txBody>
    </xdr:sp>
    <xdr:clientData/>
  </xdr:twoCellAnchor>
  <xdr:twoCellAnchor editAs="oneCell">
    <xdr:from>
      <xdr:col>1</xdr:col>
      <xdr:colOff>541868</xdr:colOff>
      <xdr:row>21</xdr:row>
      <xdr:rowOff>457199</xdr:rowOff>
    </xdr:from>
    <xdr:to>
      <xdr:col>1</xdr:col>
      <xdr:colOff>1808058</xdr:colOff>
      <xdr:row>21</xdr:row>
      <xdr:rowOff>739563</xdr:rowOff>
    </xdr:to>
    <xdr:sp macro="" textlink="">
      <xdr:nvSpPr>
        <xdr:cNvPr id="3" name="ZoneTexte 2">
          <a:extLst>
            <a:ext uri="{FF2B5EF4-FFF2-40B4-BE49-F238E27FC236}">
              <a16:creationId xmlns:a16="http://schemas.microsoft.com/office/drawing/2014/main" id="{00000000-0008-0000-0F00-000003000000}"/>
            </a:ext>
          </a:extLst>
        </xdr:cNvPr>
        <xdr:cNvSpPr txBox="1"/>
      </xdr:nvSpPr>
      <xdr:spPr>
        <a:xfrm>
          <a:off x="3599393" y="7334249"/>
          <a:ext cx="1266190" cy="28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Enfants</a:t>
          </a:r>
        </a:p>
      </xdr:txBody>
    </xdr:sp>
    <xdr:clientData/>
  </xdr:twoCellAnchor>
  <xdr:twoCellAnchor editAs="oneCell">
    <xdr:from>
      <xdr:col>1</xdr:col>
      <xdr:colOff>550334</xdr:colOff>
      <xdr:row>21</xdr:row>
      <xdr:rowOff>812799</xdr:rowOff>
    </xdr:from>
    <xdr:to>
      <xdr:col>1</xdr:col>
      <xdr:colOff>1812714</xdr:colOff>
      <xdr:row>21</xdr:row>
      <xdr:rowOff>1087543</xdr:rowOff>
    </xdr:to>
    <xdr:sp macro="" textlink="">
      <xdr:nvSpPr>
        <xdr:cNvPr id="4" name="ZoneTexte 3">
          <a:extLst>
            <a:ext uri="{FF2B5EF4-FFF2-40B4-BE49-F238E27FC236}">
              <a16:creationId xmlns:a16="http://schemas.microsoft.com/office/drawing/2014/main" id="{00000000-0008-0000-0F00-000004000000}"/>
            </a:ext>
          </a:extLst>
        </xdr:cNvPr>
        <xdr:cNvSpPr txBox="1"/>
      </xdr:nvSpPr>
      <xdr:spPr>
        <a:xfrm>
          <a:off x="3607859" y="7689849"/>
          <a:ext cx="126238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Jeunes</a:t>
          </a:r>
        </a:p>
      </xdr:txBody>
    </xdr:sp>
    <xdr:clientData/>
  </xdr:twoCellAnchor>
  <xdr:twoCellAnchor editAs="oneCell">
    <xdr:from>
      <xdr:col>2</xdr:col>
      <xdr:colOff>152399</xdr:colOff>
      <xdr:row>21</xdr:row>
      <xdr:rowOff>126999</xdr:rowOff>
    </xdr:from>
    <xdr:to>
      <xdr:col>2</xdr:col>
      <xdr:colOff>1426209</xdr:colOff>
      <xdr:row>21</xdr:row>
      <xdr:rowOff>401743</xdr:rowOff>
    </xdr:to>
    <xdr:sp macro="" textlink="">
      <xdr:nvSpPr>
        <xdr:cNvPr id="5" name="ZoneTexte 4">
          <a:extLst>
            <a:ext uri="{FF2B5EF4-FFF2-40B4-BE49-F238E27FC236}">
              <a16:creationId xmlns:a16="http://schemas.microsoft.com/office/drawing/2014/main" id="{00000000-0008-0000-0F00-000005000000}"/>
            </a:ext>
          </a:extLst>
        </xdr:cNvPr>
        <xdr:cNvSpPr txBox="1"/>
      </xdr:nvSpPr>
      <xdr:spPr>
        <a:xfrm>
          <a:off x="5505449" y="7004049"/>
          <a:ext cx="1273810"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âgées</a:t>
          </a:r>
        </a:p>
      </xdr:txBody>
    </xdr:sp>
    <xdr:clientData/>
  </xdr:twoCellAnchor>
  <xdr:twoCellAnchor editAs="oneCell">
    <xdr:from>
      <xdr:col>2</xdr:col>
      <xdr:colOff>152398</xdr:colOff>
      <xdr:row>21</xdr:row>
      <xdr:rowOff>465664</xdr:rowOff>
    </xdr:from>
    <xdr:to>
      <xdr:col>2</xdr:col>
      <xdr:colOff>1697144</xdr:colOff>
      <xdr:row>21</xdr:row>
      <xdr:rowOff>740408</xdr:rowOff>
    </xdr:to>
    <xdr:sp macro="" textlink="">
      <xdr:nvSpPr>
        <xdr:cNvPr id="6" name="ZoneTexte 5">
          <a:extLst>
            <a:ext uri="{FF2B5EF4-FFF2-40B4-BE49-F238E27FC236}">
              <a16:creationId xmlns:a16="http://schemas.microsoft.com/office/drawing/2014/main" id="{00000000-0008-0000-0F00-000006000000}"/>
            </a:ext>
          </a:extLst>
        </xdr:cNvPr>
        <xdr:cNvSpPr txBox="1"/>
      </xdr:nvSpPr>
      <xdr:spPr>
        <a:xfrm>
          <a:off x="5505448" y="7342714"/>
          <a:ext cx="1544746" cy="274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Groupes marginalisés</a:t>
          </a:r>
        </a:p>
      </xdr:txBody>
    </xdr:sp>
    <xdr:clientData/>
  </xdr:twoCellAnchor>
  <xdr:twoCellAnchor editAs="oneCell">
    <xdr:from>
      <xdr:col>2</xdr:col>
      <xdr:colOff>143934</xdr:colOff>
      <xdr:row>21</xdr:row>
      <xdr:rowOff>821267</xdr:rowOff>
    </xdr:from>
    <xdr:to>
      <xdr:col>2</xdr:col>
      <xdr:colOff>1850390</xdr:colOff>
      <xdr:row>21</xdr:row>
      <xdr:rowOff>1088391</xdr:rowOff>
    </xdr:to>
    <xdr:sp macro="" textlink="">
      <xdr:nvSpPr>
        <xdr:cNvPr id="7" name="ZoneTexte 6">
          <a:extLst>
            <a:ext uri="{FF2B5EF4-FFF2-40B4-BE49-F238E27FC236}">
              <a16:creationId xmlns:a16="http://schemas.microsoft.com/office/drawing/2014/main" id="{00000000-0008-0000-0F00-000007000000}"/>
            </a:ext>
          </a:extLst>
        </xdr:cNvPr>
        <xdr:cNvSpPr txBox="1"/>
      </xdr:nvSpPr>
      <xdr:spPr>
        <a:xfrm>
          <a:off x="5496984" y="7698317"/>
          <a:ext cx="1706456" cy="26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handicapées</a:t>
          </a:r>
        </a:p>
      </xdr:txBody>
    </xdr:sp>
    <xdr:clientData/>
  </xdr:twoCellAnchor>
  <xdr:twoCellAnchor editAs="oneCell">
    <xdr:from>
      <xdr:col>2</xdr:col>
      <xdr:colOff>2175935</xdr:colOff>
      <xdr:row>21</xdr:row>
      <xdr:rowOff>42334</xdr:rowOff>
    </xdr:from>
    <xdr:to>
      <xdr:col>3</xdr:col>
      <xdr:colOff>1578610</xdr:colOff>
      <xdr:row>21</xdr:row>
      <xdr:rowOff>593514</xdr:rowOff>
    </xdr:to>
    <xdr:sp macro="" textlink="">
      <xdr:nvSpPr>
        <xdr:cNvPr id="8" name="ZoneTexte 7">
          <a:extLst>
            <a:ext uri="{FF2B5EF4-FFF2-40B4-BE49-F238E27FC236}">
              <a16:creationId xmlns:a16="http://schemas.microsoft.com/office/drawing/2014/main" id="{00000000-0008-0000-0F00-000008000000}"/>
            </a:ext>
          </a:extLst>
        </xdr:cNvPr>
        <xdr:cNvSpPr txBox="1"/>
      </xdr:nvSpPr>
      <xdr:spPr>
        <a:xfrm>
          <a:off x="7528985" y="6919384"/>
          <a:ext cx="1574375" cy="551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atteintes de maladies</a:t>
          </a:r>
          <a:r>
            <a:rPr lang="fr-BE" sz="1200" baseline="0">
              <a:solidFill>
                <a:srgbClr val="215967"/>
              </a:solidFill>
            </a:rPr>
            <a:t> chroniques</a:t>
          </a:r>
          <a:endParaRPr lang="fr-BE" sz="1200">
            <a:solidFill>
              <a:srgbClr val="215967"/>
            </a:solidFill>
          </a:endParaRPr>
        </a:p>
      </xdr:txBody>
    </xdr:sp>
    <xdr:clientData/>
  </xdr:twoCellAnchor>
  <xdr:twoCellAnchor editAs="oneCell">
    <xdr:from>
      <xdr:col>2</xdr:col>
      <xdr:colOff>2159004</xdr:colOff>
      <xdr:row>21</xdr:row>
      <xdr:rowOff>474134</xdr:rowOff>
    </xdr:from>
    <xdr:to>
      <xdr:col>3</xdr:col>
      <xdr:colOff>1774190</xdr:colOff>
      <xdr:row>21</xdr:row>
      <xdr:rowOff>892810</xdr:rowOff>
    </xdr:to>
    <xdr:sp macro="" textlink="">
      <xdr:nvSpPr>
        <xdr:cNvPr id="9" name="ZoneTexte 8">
          <a:extLst>
            <a:ext uri="{FF2B5EF4-FFF2-40B4-BE49-F238E27FC236}">
              <a16:creationId xmlns:a16="http://schemas.microsoft.com/office/drawing/2014/main" id="{00000000-0008-0000-0F00-000009000000}"/>
            </a:ext>
          </a:extLst>
        </xdr:cNvPr>
        <xdr:cNvSpPr txBox="1"/>
      </xdr:nvSpPr>
      <xdr:spPr>
        <a:xfrm>
          <a:off x="7512054" y="7351184"/>
          <a:ext cx="1786886" cy="41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Ménages à faibles revenus</a:t>
          </a:r>
        </a:p>
      </xdr:txBody>
    </xdr:sp>
    <xdr:clientData/>
  </xdr:twoCellAnchor>
  <xdr:twoCellAnchor editAs="oneCell">
    <xdr:from>
      <xdr:col>2</xdr:col>
      <xdr:colOff>2209801</xdr:colOff>
      <xdr:row>21</xdr:row>
      <xdr:rowOff>804334</xdr:rowOff>
    </xdr:from>
    <xdr:to>
      <xdr:col>3</xdr:col>
      <xdr:colOff>1676400</xdr:colOff>
      <xdr:row>21</xdr:row>
      <xdr:rowOff>1082888</xdr:rowOff>
    </xdr:to>
    <xdr:sp macro="" textlink="">
      <xdr:nvSpPr>
        <xdr:cNvPr id="10" name="ZoneTexte 9">
          <a:extLst>
            <a:ext uri="{FF2B5EF4-FFF2-40B4-BE49-F238E27FC236}">
              <a16:creationId xmlns:a16="http://schemas.microsoft.com/office/drawing/2014/main" id="{00000000-0008-0000-0F00-00000A000000}"/>
            </a:ext>
          </a:extLst>
        </xdr:cNvPr>
        <xdr:cNvSpPr txBox="1"/>
      </xdr:nvSpPr>
      <xdr:spPr>
        <a:xfrm>
          <a:off x="7524751" y="7681384"/>
          <a:ext cx="1676399" cy="278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Chômeurs</a:t>
          </a:r>
        </a:p>
      </xdr:txBody>
    </xdr:sp>
    <xdr:clientData/>
  </xdr:twoCellAnchor>
  <xdr:twoCellAnchor editAs="oneCell">
    <xdr:from>
      <xdr:col>3</xdr:col>
      <xdr:colOff>1921935</xdr:colOff>
      <xdr:row>21</xdr:row>
      <xdr:rowOff>33866</xdr:rowOff>
    </xdr:from>
    <xdr:to>
      <xdr:col>4</xdr:col>
      <xdr:colOff>1390802</xdr:colOff>
      <xdr:row>21</xdr:row>
      <xdr:rowOff>625686</xdr:rowOff>
    </xdr:to>
    <xdr:sp macro="" textlink="">
      <xdr:nvSpPr>
        <xdr:cNvPr id="11" name="ZoneTexte 10">
          <a:extLst>
            <a:ext uri="{FF2B5EF4-FFF2-40B4-BE49-F238E27FC236}">
              <a16:creationId xmlns:a16="http://schemas.microsoft.com/office/drawing/2014/main" id="{00000000-0008-0000-0F00-00000B000000}"/>
            </a:ext>
          </a:extLst>
        </xdr:cNvPr>
        <xdr:cNvSpPr txBox="1"/>
      </xdr:nvSpPr>
      <xdr:spPr>
        <a:xfrm>
          <a:off x="9446685" y="6910916"/>
          <a:ext cx="1669142" cy="591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Personnes vivant dans des logements précaires</a:t>
          </a:r>
        </a:p>
      </xdr:txBody>
    </xdr:sp>
    <xdr:clientData/>
  </xdr:twoCellAnchor>
  <xdr:twoCellAnchor editAs="oneCell">
    <xdr:from>
      <xdr:col>3</xdr:col>
      <xdr:colOff>1938869</xdr:colOff>
      <xdr:row>21</xdr:row>
      <xdr:rowOff>465666</xdr:rowOff>
    </xdr:from>
    <xdr:to>
      <xdr:col>4</xdr:col>
      <xdr:colOff>2078294</xdr:colOff>
      <xdr:row>21</xdr:row>
      <xdr:rowOff>739563</xdr:rowOff>
    </xdr:to>
    <xdr:sp macro="" textlink="">
      <xdr:nvSpPr>
        <xdr:cNvPr id="12" name="ZoneTexte 11">
          <a:extLst>
            <a:ext uri="{FF2B5EF4-FFF2-40B4-BE49-F238E27FC236}">
              <a16:creationId xmlns:a16="http://schemas.microsoft.com/office/drawing/2014/main" id="{00000000-0008-0000-0F00-00000C000000}"/>
            </a:ext>
          </a:extLst>
        </xdr:cNvPr>
        <xdr:cNvSpPr txBox="1"/>
      </xdr:nvSpPr>
      <xdr:spPr>
        <a:xfrm>
          <a:off x="9463619" y="7342716"/>
          <a:ext cx="2339700" cy="27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Migrants</a:t>
          </a:r>
          <a:r>
            <a:rPr lang="fr-BE" sz="1200" baseline="0">
              <a:solidFill>
                <a:srgbClr val="215967"/>
              </a:solidFill>
            </a:rPr>
            <a:t> et personnes déplacées</a:t>
          </a:r>
          <a:endParaRPr lang="fr-BE" sz="1200">
            <a:solidFill>
              <a:srgbClr val="215967"/>
            </a:solidFill>
          </a:endParaRPr>
        </a:p>
      </xdr:txBody>
    </xdr:sp>
    <xdr:clientData/>
  </xdr:twoCellAnchor>
  <xdr:twoCellAnchor editAs="oneCell">
    <xdr:from>
      <xdr:col>3</xdr:col>
      <xdr:colOff>1955803</xdr:colOff>
      <xdr:row>21</xdr:row>
      <xdr:rowOff>804333</xdr:rowOff>
    </xdr:from>
    <xdr:to>
      <xdr:col>4</xdr:col>
      <xdr:colOff>2078083</xdr:colOff>
      <xdr:row>21</xdr:row>
      <xdr:rowOff>1066800</xdr:rowOff>
    </xdr:to>
    <xdr:sp macro="" textlink="">
      <xdr:nvSpPr>
        <xdr:cNvPr id="13" name="ZoneTexte 12">
          <a:extLst>
            <a:ext uri="{FF2B5EF4-FFF2-40B4-BE49-F238E27FC236}">
              <a16:creationId xmlns:a16="http://schemas.microsoft.com/office/drawing/2014/main" id="{00000000-0008-0000-0F00-00000D000000}"/>
            </a:ext>
          </a:extLst>
        </xdr:cNvPr>
        <xdr:cNvSpPr txBox="1"/>
      </xdr:nvSpPr>
      <xdr:spPr>
        <a:xfrm>
          <a:off x="9480553" y="7681383"/>
          <a:ext cx="2322555" cy="262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Autres</a:t>
          </a:r>
        </a:p>
      </xdr:txBody>
    </xdr:sp>
    <xdr:clientData/>
  </xdr:twoCellAnchor>
  <xdr:twoCellAnchor editAs="oneCell">
    <xdr:from>
      <xdr:col>4</xdr:col>
      <xdr:colOff>1862670</xdr:colOff>
      <xdr:row>21</xdr:row>
      <xdr:rowOff>118534</xdr:rowOff>
    </xdr:from>
    <xdr:to>
      <xdr:col>5</xdr:col>
      <xdr:colOff>304799</xdr:colOff>
      <xdr:row>21</xdr:row>
      <xdr:rowOff>360257</xdr:rowOff>
    </xdr:to>
    <xdr:sp macro="" textlink="">
      <xdr:nvSpPr>
        <xdr:cNvPr id="14" name="ZoneTexte 13">
          <a:extLst>
            <a:ext uri="{FF2B5EF4-FFF2-40B4-BE49-F238E27FC236}">
              <a16:creationId xmlns:a16="http://schemas.microsoft.com/office/drawing/2014/main" id="{00000000-0008-0000-0F00-00000E000000}"/>
            </a:ext>
          </a:extLst>
        </xdr:cNvPr>
        <xdr:cNvSpPr txBox="1"/>
      </xdr:nvSpPr>
      <xdr:spPr>
        <a:xfrm>
          <a:off x="11587695" y="6995584"/>
          <a:ext cx="1071029" cy="24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a:solidFill>
                <a:srgbClr val="215967"/>
              </a:solidFill>
            </a:rPr>
            <a:t>Tous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72E66C-7E6A-4ECC-8ACF-903203312CDB}" name="T_ACTIONS" displayName="T_ACTIONS" ref="A1:AW69" totalsRowShown="0" headerRowDxfId="108" dataDxfId="107">
  <autoFilter ref="A1:AW69" xr:uid="{CD72E66C-7E6A-4ECC-8ACF-903203312CDB}"/>
  <tableColumns count="49">
    <tableColumn id="1" xr3:uid="{DEE7EF5D-D74B-4B25-AA95-D430F7E30C47}" name="N_Action" dataDxfId="106">
      <calculatedColumnFormula>"A"&amp;F2</calculatedColumnFormula>
    </tableColumn>
    <tableColumn id="2" xr3:uid="{88458270-B9D3-4890-BF74-9FA4754993EF}" name="POLLEC" dataDxfId="105" dataCellStyle="Normal 2"/>
    <tableColumn id="3" xr3:uid="{D49FBC43-0F18-4BCC-B729-606472171721}" name="CdM" dataDxfId="104" dataCellStyle="Normal 2"/>
    <tableColumn id="4" xr3:uid="{C1EE66B3-BB96-44DE-8FB4-1074AA970A1D}" name="Adaptation / Atténuation" dataDxfId="103" dataCellStyle="Normal 2"/>
    <tableColumn id="5" xr3:uid="{D62E216C-348C-4FA3-9B4B-C999E30E120D}" name="Précarité" dataDxfId="102" dataCellStyle="Normal 2"/>
    <tableColumn id="6" xr3:uid="{24359B47-36F3-4460-BFB5-99CFB75F89C8}" name="N°" dataDxfId="101" dataCellStyle="Normal 2"/>
    <tableColumn id="7" xr3:uid="{6BD8E4BF-09F2-4E2E-B5AF-8A60204993AF}" name="Action (titre)" dataDxfId="0" dataCellStyle="Normal 2"/>
    <tableColumn id="8" xr3:uid="{5913DFE2-0B4C-46B4-BBDF-326489E68E7E}" name="Secteur" dataDxfId="100" dataCellStyle="Normal 2"/>
    <tableColumn id="9" xr3:uid="{DCAE27AB-1FB4-4127-A809-F70B0D1EB578}" name="Objectif ciblé 1" dataDxfId="99" dataCellStyle="Normal 2"/>
    <tableColumn id="10" xr3:uid="{62FEF812-CEFC-4AB0-A1E8-A054667809F5}" name="Participation à l'objectif 1" dataDxfId="98" dataCellStyle="Pourcentage 8"/>
    <tableColumn id="11" xr3:uid="{20FD1975-49E9-4088-AF1B-D31F35D727CC}" name="Objectif ciblé 2" dataDxfId="97" dataCellStyle="Normal 2"/>
    <tableColumn id="12" xr3:uid="{A1C6AA07-7383-4311-A4F7-B6E7F21EA025}" name="Participation à l'objectif 2" dataDxfId="96" dataCellStyle="Pourcentage 8"/>
    <tableColumn id="13" xr3:uid="{5A385CCA-4778-4A58-87D4-44E62AECAB42}" name="Objectif ciblé 3" dataDxfId="95" dataCellStyle="Normal 2"/>
    <tableColumn id="14" xr3:uid="{D7E7C26D-14E6-4586-9EF2-CC194E004DC3}" name="Participation à l'objectif 3" dataDxfId="94" dataCellStyle="Pourcentage 8"/>
    <tableColumn id="15" xr3:uid="{9784F53A-B332-40BD-A136-393D3F4C82B4}" name="Atténuation : Domaine d'intervention_x000a_Adaptation: risque climatique ciblé" dataDxfId="93" dataCellStyle="Normal 2"/>
    <tableColumn id="16" xr3:uid="{6CE112A7-EFA3-41ED-B7E0-8E374E476A20}" name="Moyen utilisé" dataDxfId="92" dataCellStyle="Normal 2"/>
    <tableColumn id="17" xr3:uid="{AFD53E54-5EB6-49BC-8750-E950D0048001}" name="Origine de l'action" dataDxfId="91" dataCellStyle="Normal 2"/>
    <tableColumn id="18" xr3:uid="{4BBCCB7E-3545-462B-906F-C1A3F7F6EE96}" name="Partenaire à l'initiative de l'action" dataDxfId="90" dataCellStyle="Normal 2"/>
    <tableColumn id="19" xr3:uid="{DC5F53AA-DD38-4476-9F6C-6C4AD0585B84}" name="Service responsable" dataDxfId="89" dataCellStyle="Normal 2"/>
    <tableColumn id="20" xr3:uid="{33B17FDC-CBF3-4A66-94F9-D7B858C5D1F0}" name="Début" dataDxfId="88" dataCellStyle="Normal 2"/>
    <tableColumn id="21" xr3:uid="{43720765-3A64-40BF-8811-C9BA78EDC70B}" name="Fin" dataDxfId="87" dataCellStyle="Normal 2"/>
    <tableColumn id="22" xr3:uid="{34C1B7D4-51C3-403A-B5A4-ABA020EFDC1E}" name="Etat d'avancement" dataDxfId="86" dataCellStyle="Normal 2"/>
    <tableColumn id="23" xr3:uid="{1C342DFF-74FE-4B2A-8488-DAE9CA055E96}" name="Dépensé à ce jour" dataDxfId="85" dataCellStyle="Normal 2"/>
    <tableColumn id="24" xr3:uid="{A633506E-7302-4B02-9A81-DD45A7A7772E}" name="Coût estimé" dataDxfId="84" dataCellStyle="Normal 2"/>
    <tableColumn id="25" xr3:uid="{DB4A0305-517F-464E-819F-B32279A924AE}" name="Type de dépense" dataDxfId="83" dataCellStyle="Normal 2"/>
    <tableColumn id="26" xr3:uid="{DCF4D34F-9E8B-4CA8-9756-39AEB6395C81}" name="Montant subsidié" dataDxfId="82" dataCellStyle="Normal 2"/>
    <tableColumn id="27" xr3:uid="{6F0D7477-FA0F-4D33-B567-CC60640501A2}" name="Type de subside" dataDxfId="81" dataCellStyle="Normal 2"/>
    <tableColumn id="28" xr3:uid="{1CABF65B-1172-452B-98DD-5497289B13FD}" name="Economies d'énergie (MWh/an)" dataDxfId="80" dataCellStyle="Milliers 12"/>
    <tableColumn id="29" xr3:uid="{CD5FD212-4882-4EF7-B22F-E71F4711F4C9}" name="Production d'énergie renouvelable (MWh/an)" dataDxfId="79" dataCellStyle="Milliers 12"/>
    <tableColumn id="30" xr3:uid="{A0F2F66D-E533-49B8-82B8-FE81C5FA6629}" name="Réduction des émissions (tCO2/an)" dataDxfId="78" dataCellStyle="Milliers 12"/>
    <tableColumn id="31" xr3:uid="{F3B673FF-0CBB-4464-BDAB-46FC5C829F31}" name="Gain financier annuel" dataDxfId="77" dataCellStyle="Milliers 12"/>
    <tableColumn id="32" xr3:uid="{C3D487F3-10CB-4C86-8C84-6D7CC9DB4E98}" name="Action affectant l'adaptation" dataDxfId="76" dataCellStyle="Normal 2"/>
    <tableColumn id="33" xr3:uid="{2520125C-7B5E-42A2-970B-1FD399DDB0B2}" name="Action ciblant la précarité énergétique" dataDxfId="75" dataCellStyle="Normal 2"/>
    <tableColumn id="34" xr3:uid="{A23D9868-6852-427F-A6F7-F325F9DBDBCA}" name="Source" dataDxfId="74">
      <calculatedColumnFormula>IF(Q2="A2","Autre",IF(Q2="Commune",Q2,"Autre"))</calculatedColumnFormula>
    </tableColumn>
    <tableColumn id="35" xr3:uid="{E5B90F41-5AB6-4448-8B20-85653E482110}" name="Subside" dataDxfId="73">
      <calculatedColumnFormula>IF(V2="Finalisée",Z2,0)</calculatedColumnFormula>
    </tableColumn>
    <tableColumn id="36" xr3:uid="{9580ACF9-F5EE-4652-BAAF-E0A6D9F88DC5}" name="Concat" dataDxfId="72">
      <calculatedColumnFormula>CONCATENATE(Y2,"_",AA2)</calculatedColumnFormula>
    </tableColumn>
    <tableColumn id="37" xr3:uid="{643AF1CE-8961-4D21-A6F5-6FFDE958900A}" name="Colonne2" dataDxfId="71">
      <calculatedColumnFormula>CONCATENATE("A",F2)</calculatedColumnFormula>
    </tableColumn>
    <tableColumn id="38" xr3:uid="{82916DAA-BCC0-4A19-B775-6BA4C9894759}" name="Ressources" dataDxfId="70">
      <calculatedColumnFormula>IF(ISERROR(INDIRECT("'"&amp;A2&amp;"'!b$21")),0,INDIRECT("'"&amp;A2&amp;"'!b$21"))</calculatedColumnFormula>
    </tableColumn>
    <tableColumn id="39" xr3:uid="{1B420829-B14C-4B72-9452-B76F949507A9}" name="Contrôle" dataDxfId="69">
      <calculatedColumnFormula>IF(ISERROR(INDIRECT("'"&amp;A2&amp;"'!b$7")),0,IF(AND(I2&lt;&gt;0,INDIRECT("'"&amp;A2&amp;"'!b$7")=0),1,0)+IF(AND(K2&lt;&gt;0,INDIRECT("'"&amp;A2&amp;"'!c$7")=0),1,0)+IF(AND(M2&lt;&gt;0,INDIRECT("'"&amp;A2&amp;"'!b$7")=0),1,0))</calculatedColumnFormula>
    </tableColumn>
    <tableColumn id="40" xr3:uid="{8F559FE4-A327-4BE7-82A6-87AE980E779C}" name="Contrôle 2" dataDxfId="68">
      <calculatedColumnFormula>IF(AM2&lt;&gt;0,1,0)</calculatedColumnFormula>
    </tableColumn>
    <tableColumn id="41" xr3:uid="{B6E9D8D3-2A70-4DEF-95DC-9F4B24C45033}" name="Contrôle indicateur" dataDxfId="67">
      <calculatedColumnFormula>IF(ISERROR(INDIRECT("'"&amp;A2&amp;"'!b$28")),0,IF(INDIRECT("'"&amp;A2&amp;"'!b$28")=0,1,0))</calculatedColumnFormula>
    </tableColumn>
    <tableColumn id="42" xr3:uid="{C1C773C3-FC17-4E6C-8718-5612E44EEF03}" name="Etat " dataDxfId="66">
      <calculatedColumnFormula>IF(IF(ISERROR(INDIRECT("'"&amp;A2&amp;"'!b$28")),0,INDIRECT("'"&amp;A2&amp;"'!b$28"))=0,0,IF(ISERROR(INDIRECT("'"&amp;A2&amp;"'!b$29")),0,INDIRECT("'"&amp;A2&amp;"'!b$29"))/IF(ISERROR(INDIRECT("'"&amp;A2&amp;"'!b$28")),0,INDIRECT("'"&amp;A2&amp;"'!b$28")))</calculatedColumnFormula>
    </tableColumn>
    <tableColumn id="43" xr3:uid="{80D2A5F3-D72F-4639-9E98-E80233ED9C8E}" name="E2" dataDxfId="65">
      <calculatedColumnFormula>IF(ISERROR(INDIRECT("'"&amp;A2&amp;"'!E$2")),0,INDIRECT("'"&amp;A2&amp;"'!E$2"))</calculatedColumnFormula>
    </tableColumn>
    <tableColumn id="44" xr3:uid="{51C5485E-2D3F-48EA-863D-F2FC20590007}" name="% subside" dataDxfId="64">
      <calculatedColumnFormula>IF(X2=0,0,Z2/X2)</calculatedColumnFormula>
    </tableColumn>
    <tableColumn id="45" xr3:uid="{FDBFF1B2-B773-4427-A10B-29222410F8C5}" name="Atténuation/Adaptation" dataDxfId="63">
      <calculatedColumnFormula>IF(ISERROR(INDIRECT("'"&amp;A2&amp;"'!e$2")),0,INDIRECT("'"&amp;A2&amp;"'!e$2"))</calculatedColumnFormula>
    </tableColumn>
    <tableColumn id="46" xr3:uid="{654BC3E6-847E-40F0-98BB-A023EA038250}" name="Action clé?" dataDxfId="62">
      <calculatedColumnFormula>IF(ISERROR(INDIRECT("'"&amp;A2&amp;"'!B$3")),0,INDIRECT("'"&amp;A2&amp;"'!B$3"))</calculatedColumnFormula>
    </tableColumn>
    <tableColumn id="47" xr3:uid="{E41B7469-23F4-44DF-BBB3-AE357BC6976A}" name="Numéro action clé" dataDxfId="61">
      <calculatedColumnFormula>IF(AT2=TRUE,COUNTIF(AU1:AU$2,"&gt;0")+1,0)</calculatedColumnFormula>
    </tableColumn>
    <tableColumn id="48" xr3:uid="{72BED0B1-8678-4D5F-857D-1B3D90BA475F}" name="Précarité3" dataDxfId="60">
      <calculatedColumnFormula>IF(ISERROR(INDIRECT("'"&amp;A2&amp;"'!e$3")),0,INDIRECT("'"&amp;A2&amp;"'!e$3"))</calculatedColumnFormula>
    </tableColumn>
    <tableColumn id="49" xr3:uid="{EB7D6B1C-3A9E-4663-AD7F-6377B278F1D9}" name="Numéro action clé CdM" dataDxfId="59">
      <calculatedColumnFormula>IF(C2="x",COUNTIF(AW1:AW$2,"&gt;0")+1,0)</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C23C05-2E0E-4FE9-9E1F-D70F6605D33B}" name="T_RISQUES" displayName="T_RISQUES" ref="R1:R12" totalsRowShown="0" headerRowDxfId="29" dataDxfId="28">
  <autoFilter ref="R1:R12" xr:uid="{8DC23C05-2E0E-4FE9-9E1F-D70F6605D33B}"/>
  <tableColumns count="1">
    <tableColumn id="1" xr3:uid="{8F83BA90-CDBA-418A-90C5-6583F8BEA1B7}" name="Risque(s) climatique(s) ciblé(s)" dataDxfId="2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4581CF6-86CD-4F18-8D33-30F21ED9EBF3}" name="T_SELECTION" displayName="T_SELECTION" ref="T1:T3" totalsRowShown="0" headerRowDxfId="26" dataDxfId="25">
  <autoFilter ref="T1:T3" xr:uid="{94581CF6-86CD-4F18-8D33-30F21ED9EBF3}"/>
  <tableColumns count="1">
    <tableColumn id="1" xr3:uid="{8E226746-47B5-4088-ADF5-E1084A9536E4}" name="Sélection" dataDxfId="2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82A05A-3F17-4DDF-8114-7C240F4814D5}" name="T_PRECARITE" displayName="T_PRECARITE" ref="S1:S7" totalsRowShown="0" headerRowDxfId="23" dataDxfId="22">
  <autoFilter ref="S1:S7" xr:uid="{7682A05A-3F17-4DDF-8114-7C240F4814D5}"/>
  <tableColumns count="1">
    <tableColumn id="1" xr3:uid="{2B1831A0-9839-4B9D-AC1C-ED7C4F1CE4E6}" name="Axes (précarité énergétique)" dataDxfId="2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6FC90DE-675E-4D9A-8843-1E1FA5E9AACD}" name="T_ATTENUATION_ADAPT" displayName="T_ATTENUATION_ADAPT" ref="N1:N3" totalsRowShown="0">
  <autoFilter ref="N1:N3" xr:uid="{66FC90DE-675E-4D9A-8843-1E1FA5E9AACD}"/>
  <tableColumns count="1">
    <tableColumn id="1" xr3:uid="{2B9FFF94-8EA3-40C3-92C5-378220781284}" name="ATTENUATION_ADAPT"/>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3BA0BD-E16F-4583-BEE8-FC5AE77418BD}" name="T_SOURCES_FIN" displayName="T_SOURCES_FIN" ref="Q1:Q8" totalsRowShown="0" headerRowDxfId="20" dataDxfId="19">
  <autoFilter ref="Q1:Q8" xr:uid="{E93BA0BD-E16F-4583-BEE8-FC5AE77418BD}"/>
  <tableColumns count="1">
    <tableColumn id="1" xr3:uid="{E0D3D91B-681A-4FC4-96BD-A2F2A316A2F0}" name="Source de financement" dataDxfId="18"/>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337A9DD-D67B-43E0-8C79-ADE4202CB828}" name="T_BR_ACTIV" displayName="T_BR_ACTIV" ref="M1:M18" totalsRowShown="0">
  <autoFilter ref="M1:M18" xr:uid="{1337A9DD-D67B-43E0-8C79-ADE4202CB828}"/>
  <tableColumns count="1">
    <tableColumn id="1" xr3:uid="{44E0045E-E29F-4415-8793-5825257ACEC9}" name="Branche d'activité "/>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640FCA2-39AD-4588-A9D3-F683B4911446}" name="T_SER" displayName="T_SER" ref="I1:I7" totalsRowShown="0" headerRowDxfId="17" dataDxfId="16">
  <autoFilter ref="I1:I7" xr:uid="{1640FCA2-39AD-4588-A9D3-F683B4911446}"/>
  <tableColumns count="1">
    <tableColumn id="1" xr3:uid="{6EC75F3D-B3D6-4BFF-94D2-2370F224A049}" name="Filières" dataDxfId="15"/>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C42624-9221-4F51-A468-2AFE40B6F6E4}" name="t_Administration_communale" displayName="t_Administration_communale" ref="W1:W107" totalsRowShown="0" dataDxfId="14" dataCellStyle="Normal_Feuil1">
  <autoFilter ref="W1:W107" xr:uid="{3BC42624-9221-4F51-A468-2AFE40B6F6E4}"/>
  <tableColumns count="1">
    <tableColumn id="1" xr3:uid="{CE7D69F9-CE92-4726-ACC8-5921ECD4A9AE}" name="Administration_communale" dataDxfId="13" dataCellStyle="Normal_Feuil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DD36A14-F875-4340-ABCD-BC69C57B11C1}" name="T_RSIQUES" displayName="T_RSIQUES" ref="O1:O12" totalsRowShown="0" dataDxfId="12">
  <autoFilter ref="O1:O12" xr:uid="{DDD36A14-F875-4340-ABCD-BC69C57B11C1}"/>
  <tableColumns count="1">
    <tableColumn id="1" xr3:uid="{006DD04B-9F2C-4715-99A0-6FA38BF396E9}" name="Risques climatiques" dataDxfId="1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0676BCD-6729-4545-A001-048A119DEEC2}" name="T_ASECTEUR_ADAPT" displayName="T_ASECTEUR_ADAPT" ref="B1:B14" totalsRowShown="0" headerRowDxfId="10" dataDxfId="9">
  <autoFilter ref="B1:B14" xr:uid="{40676BCD-6729-4545-A001-048A119DEEC2}"/>
  <tableColumns count="1">
    <tableColumn id="1" xr3:uid="{54F54A48-3269-492E-89A1-E554F071225D}" name="SECTEURS_ADAPTATION"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35164E-DB6E-420D-B111-813B817B5542}" name="T_MOYENS" displayName="T_MOYENS" ref="V1:V23" totalsRowShown="0" headerRowDxfId="52">
  <autoFilter ref="V1:V23" xr:uid="{B535164E-DB6E-420D-B111-813B817B5542}"/>
  <tableColumns count="1">
    <tableColumn id="1" xr3:uid="{82F1E66A-6282-4FC2-BC22-856A4B0923ED}" name="Moyens"/>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85E4EC5-4263-49D9-85CA-D6A2A439B741}" name="T_BATIMENTS" displayName="T_BATIMENTS" ref="X1:Y10" totalsRowShown="0" dataDxfId="7" dataCellStyle="Normal_Feuil1">
  <autoFilter ref="X1:Y10" xr:uid="{A85E4EC5-4263-49D9-85CA-D6A2A439B741}"/>
  <tableColumns count="2">
    <tableColumn id="1" xr3:uid="{17C78F21-3EFC-4D06-9318-3465AB7AAB5F}" name="Logement" dataDxfId="6" dataCellStyle="Normal_Feuil1"/>
    <tableColumn id="2" xr3:uid="{1C9BC514-6981-45C7-BCBC-28BAE0578FE1}" name="Tertiaire" dataDxfId="5" dataCellStyle="Normal_Feuil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4DA2F74-2FE1-4F95-AA76-E6CF35F97B5E}" name="Tableau23" displayName="Tableau23" ref="Z1:Z5" totalsRowShown="0">
  <autoFilter ref="Z1:Z5" xr:uid="{64DA2F74-2FE1-4F95-AA76-E6CF35F97B5E}"/>
  <tableColumns count="1">
    <tableColumn id="1" xr3:uid="{D24E9B30-D1FB-4543-8200-F9B3E56BD53F}" name="Eclairage_public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F809803-84B0-4734-8C7C-F02B2C5C540A}" name="Tableau25" displayName="Tableau25" ref="AA1:AA6" totalsRowShown="0">
  <autoFilter ref="AA1:AA6" xr:uid="{5F809803-84B0-4734-8C7C-F02B2C5C540A}"/>
  <tableColumns count="1">
    <tableColumn id="1" xr3:uid="{AC5C5EF9-B086-4013-84E7-90605DC1D29B}" name="Industrie"/>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2E0D5F9-8447-4A8F-897C-6B450A05F6D0}" name="Tableau26" displayName="Tableau26" ref="AB1:AB12" totalsRowShown="0">
  <autoFilter ref="AB1:AB12" xr:uid="{B2E0D5F9-8447-4A8F-897C-6B450A05F6D0}"/>
  <tableColumns count="1">
    <tableColumn id="1" xr3:uid="{FB1424D2-066B-4380-A8F0-A178EFD554F4}" name="Transport"/>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DA0D82C-41CD-40E0-BD4F-19D28B7D9457}" name="Tableau27" displayName="Tableau27" ref="AC1:AC8" totalsRowShown="0">
  <autoFilter ref="AC1:AC8" xr:uid="{ADA0D82C-41CD-40E0-BD4F-19D28B7D9457}"/>
  <tableColumns count="1">
    <tableColumn id="1" xr3:uid="{C38262B7-258A-41FE-8F5E-975B3D80A734}" name="Production_électricité"/>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BFC9937-9A9C-472E-8E46-877235E43AE0}" name="Tableau29" displayName="Tableau29" ref="AD1:AD3" totalsRowShown="0">
  <autoFilter ref="AD1:AD3" xr:uid="{BBFC9937-9A9C-472E-8E46-877235E43AE0}"/>
  <tableColumns count="1">
    <tableColumn id="1" xr3:uid="{E6A36E4E-8660-46B8-B059-8DBD16CEAA9C}" name="Production_chaleur/froid"/>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A471333-5711-48B6-A5A5-BFEDE2178F76}" name="Tableau31" displayName="Tableau31" ref="AE1:AE6" totalsRowShown="0" dataDxfId="4" tableBorderDxfId="3" dataCellStyle="Normal 3 2">
  <autoFilter ref="AE1:AE6" xr:uid="{1A471333-5711-48B6-A5A5-BFEDE2178F76}"/>
  <tableColumns count="1">
    <tableColumn id="1" xr3:uid="{F9071274-B1F4-4492-AAE3-E3D0A37738B8}" name="Autres_non_énergétiques" dataDxfId="2" dataCellStyle="Normal 3 2"/>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651F18-FE7E-420F-98D3-A3EA5565D3EB}" name="T_DOMAINES" displayName="T_DOMAINES" ref="U1:U10" totalsRowShown="0" headerRowDxfId="1">
  <autoFilter ref="U1:U10" xr:uid="{4F651F18-FE7E-420F-98D3-A3EA5565D3EB}"/>
  <tableColumns count="1">
    <tableColumn id="1" xr3:uid="{55D07642-9963-45B2-9360-D3EFF73B0889}" name="Domaines"/>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CD745F3-3122-4FB3-A8D1-87994FE4CB1E}" name="T_INDIC_QUALI" displayName="T_INDIC_QUALI" ref="AG1:AG4" totalsRowShown="0">
  <autoFilter ref="AG1:AG4" xr:uid="{CCD745F3-3122-4FB3-A8D1-87994FE4CB1E}"/>
  <tableColumns count="1">
    <tableColumn id="1" xr3:uid="{7C599CAB-F329-4285-A190-C285646857A4}" name="Indicateur qualitatif"/>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10950D-36B9-4F10-A0E1-1A9A91B17F16}" name="T_SECTEURS_ATT" displayName="T_SECTEURS_ATT" ref="A1:A11" totalsRowShown="0" headerRowDxfId="51" dataDxfId="50" tableBorderDxfId="49">
  <autoFilter ref="A1:A11" xr:uid="{B910950D-36B9-4F10-A0E1-1A9A91B17F16}"/>
  <tableColumns count="1">
    <tableColumn id="1" xr3:uid="{D5F55CAC-4799-457A-94E9-909282718C6F}" name="SECTEURS _ATTENUATION" dataDxfId="4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D04BE52-C7EC-48B8-9CED-45AC89629BCD}" name="T_COM" displayName="T_COM" ref="C1:C263" totalsRowShown="0" headerRowDxfId="47" dataDxfId="46">
  <autoFilter ref="C1:C263" xr:uid="{3D04BE52-C7EC-48B8-9CED-45AC89629BCD}"/>
  <tableColumns count="1">
    <tableColumn id="1" xr3:uid="{32B3190E-2654-403C-B7C7-D168CAD4FE2F}" name="COMMUNES" dataDxfId="4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1A8E83-4817-484E-B465-6C8584D8E880}" name="T_ANNEES" displayName="T_ANNEES" ref="D1:D42" totalsRowShown="0" headerRowDxfId="44" dataDxfId="43">
  <autoFilter ref="D1:D42" xr:uid="{C41A8E83-4817-484E-B465-6C8584D8E880}"/>
  <tableColumns count="1">
    <tableColumn id="1" xr3:uid="{4CEC8AA3-AAB6-443C-8754-2FBA159B190B}" name="Année" dataDxfId="4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0D53D3-7E33-4245-8C9B-F2739636C9A4}" name="T_OUI_NON" displayName="T_OUI_NON" ref="F1:F3" totalsRowShown="0" headerRowDxfId="41" dataDxfId="40">
  <autoFilter ref="F1:F3" xr:uid="{8D0D53D3-7E33-4245-8C9B-F2739636C9A4}"/>
  <tableColumns count="1">
    <tableColumn id="1" xr3:uid="{6896A52A-11BB-4422-9CB8-BB1EE564EA5D}" name="Choix" dataDxfId="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B21A144-01D5-4F04-8198-6BD4CFC35AA6}" name="T_STATUT_ACTION" displayName="T_STATUT_ACTION" ref="J1:J6" totalsRowShown="0" headerRowDxfId="38" dataDxfId="37">
  <autoFilter ref="J1:J6" xr:uid="{8B21A144-01D5-4F04-8198-6BD4CFC35AA6}"/>
  <tableColumns count="1">
    <tableColumn id="1" xr3:uid="{B601E520-3C7A-4BAA-8128-244152C28B13}" name="STATUT_ACTION" dataDxfId="3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1EFB91-9DFD-442C-A401-D26A81134397}" name="T_TYPE_SUBSIDE" displayName="T_TYPE_SUBSIDE" ref="L1:L3" totalsRowShown="0" headerRowDxfId="35" dataDxfId="34">
  <autoFilter ref="L1:L3" xr:uid="{311EFB91-9DFD-442C-A401-D26A81134397}"/>
  <tableColumns count="1">
    <tableColumn id="1" xr3:uid="{CB483B79-BDE2-48C6-A117-5701D73AA893}" name="TYPE_SUBSIDE" dataDxfId="3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F9B79A-4AF9-4ACC-AFE9-185952AF2686}" name="T_PP" displayName="T_PP" ref="P1:P9" totalsRowShown="0" headerRowDxfId="32" dataDxfId="31">
  <autoFilter ref="P1:P9" xr:uid="{F1F9B79A-4AF9-4ACC-AFE9-185952AF2686}"/>
  <tableColumns count="1">
    <tableColumn id="1" xr3:uid="{5BDCA409-242B-433A-A24C-5FF918A9D82A}" name="Parties prenantes impliquées" dataDxfId="3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innergies.be" TargetMode="External"/><Relationship Id="rId1" Type="http://schemas.openxmlformats.org/officeDocument/2006/relationships/hyperlink" Target="http://www.innergies.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39.xml"/><Relationship Id="rId1" Type="http://schemas.openxmlformats.org/officeDocument/2006/relationships/printerSettings" Target="../printerSettings/printerSettings11.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7.xml"/><Relationship Id="rId16" Type="http://schemas.openxmlformats.org/officeDocument/2006/relationships/ctrlProp" Target="../ctrlProps/ctrlProp52.xml"/><Relationship Id="rId1" Type="http://schemas.openxmlformats.org/officeDocument/2006/relationships/printerSettings" Target="../printerSettings/printerSettings12.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5.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8.xml"/><Relationship Id="rId16" Type="http://schemas.openxmlformats.org/officeDocument/2006/relationships/ctrlProp" Target="../ctrlProps/ctrlProp65.xml"/><Relationship Id="rId1" Type="http://schemas.openxmlformats.org/officeDocument/2006/relationships/printerSettings" Target="../printerSettings/printerSettings13.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6.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9.xml"/><Relationship Id="rId16" Type="http://schemas.openxmlformats.org/officeDocument/2006/relationships/ctrlProp" Target="../ctrlProps/ctrlProp78.xml"/><Relationship Id="rId1" Type="http://schemas.openxmlformats.org/officeDocument/2006/relationships/printerSettings" Target="../printerSettings/printerSettings14.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26" Type="http://schemas.openxmlformats.org/officeDocument/2006/relationships/table" Target="../tables/table27.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5" Type="http://schemas.openxmlformats.org/officeDocument/2006/relationships/table" Target="../tables/table26.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24" Type="http://schemas.openxmlformats.org/officeDocument/2006/relationships/table" Target="../tables/table25.xml"/><Relationship Id="rId5" Type="http://schemas.openxmlformats.org/officeDocument/2006/relationships/table" Target="../tables/table6.xml"/><Relationship Id="rId15" Type="http://schemas.openxmlformats.org/officeDocument/2006/relationships/table" Target="../tables/table16.xml"/><Relationship Id="rId23" Type="http://schemas.openxmlformats.org/officeDocument/2006/relationships/table" Target="../tables/table24.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 Id="rId27"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theme="8" tint="0.79998168889431442"/>
  </sheetPr>
  <dimension ref="A1:M118"/>
  <sheetViews>
    <sheetView showGridLines="0" tabSelected="1" zoomScaleNormal="100" workbookViewId="0">
      <selection activeCell="C41" sqref="C41:F41"/>
    </sheetView>
  </sheetViews>
  <sheetFormatPr baseColWidth="10" defaultColWidth="9.140625" defaultRowHeight="14.25"/>
  <cols>
    <col min="1" max="1" width="9" style="247" customWidth="1"/>
    <col min="2" max="2" width="24.7109375" style="247" bestFit="1" customWidth="1"/>
    <col min="3" max="3" width="8.5703125" style="247" customWidth="1"/>
    <col min="4" max="4" width="43.5703125" style="247" bestFit="1" customWidth="1"/>
    <col min="5" max="5" width="25.140625" style="247" customWidth="1"/>
    <col min="6" max="6" width="57.5703125" style="247" bestFit="1" customWidth="1"/>
    <col min="7" max="7" width="11.5703125" style="247" customWidth="1"/>
    <col min="8" max="8" width="17.140625" style="247" customWidth="1"/>
    <col min="9" max="12" width="9.140625" style="303"/>
    <col min="13" max="13" width="9.140625" style="312"/>
    <col min="14" max="16384" width="9.140625" style="247"/>
  </cols>
  <sheetData>
    <row r="1" spans="1:12">
      <c r="A1" s="306"/>
      <c r="B1" s="306"/>
      <c r="C1" s="306"/>
      <c r="D1" s="306"/>
      <c r="E1" s="306"/>
      <c r="F1" s="306"/>
      <c r="G1" s="306"/>
      <c r="H1" s="306"/>
    </row>
    <row r="2" spans="1:12">
      <c r="A2" s="307"/>
      <c r="B2" s="307"/>
      <c r="C2" s="307"/>
      <c r="D2" s="307"/>
      <c r="E2" s="307"/>
      <c r="F2" s="307"/>
      <c r="G2" s="307"/>
      <c r="H2" s="307"/>
    </row>
    <row r="3" spans="1:12">
      <c r="A3" s="307"/>
      <c r="B3" s="307"/>
      <c r="C3" s="307"/>
      <c r="D3" s="307"/>
      <c r="E3" s="307"/>
      <c r="F3" s="307"/>
      <c r="G3" s="307"/>
      <c r="H3" s="307"/>
    </row>
    <row r="4" spans="1:12">
      <c r="A4" s="307"/>
      <c r="B4" s="307"/>
      <c r="C4" s="307"/>
      <c r="D4" s="307"/>
      <c r="E4" s="307"/>
      <c r="F4" s="307"/>
      <c r="G4" s="307"/>
      <c r="H4" s="307"/>
      <c r="I4" s="303">
        <v>2020</v>
      </c>
      <c r="J4" s="303">
        <v>2010</v>
      </c>
      <c r="K4" s="303" t="s">
        <v>73</v>
      </c>
      <c r="L4" s="315">
        <v>0</v>
      </c>
    </row>
    <row r="5" spans="1:12">
      <c r="A5" s="307"/>
      <c r="B5" s="307"/>
      <c r="C5" s="307"/>
      <c r="D5" s="307"/>
      <c r="E5" s="307"/>
      <c r="F5" s="307"/>
      <c r="G5" s="307"/>
      <c r="H5" s="308"/>
      <c r="I5" s="303">
        <v>2021</v>
      </c>
      <c r="J5" s="303">
        <v>2011</v>
      </c>
      <c r="K5" s="303" t="s">
        <v>72</v>
      </c>
      <c r="L5" s="315">
        <v>0.01</v>
      </c>
    </row>
    <row r="6" spans="1:12">
      <c r="A6" s="307"/>
      <c r="B6" s="307"/>
      <c r="C6" s="307"/>
      <c r="D6" s="307"/>
      <c r="E6" s="307"/>
      <c r="F6" s="307"/>
      <c r="G6" s="307"/>
      <c r="H6" s="308"/>
      <c r="J6" s="303">
        <v>2012</v>
      </c>
      <c r="L6" s="315">
        <v>0.02</v>
      </c>
    </row>
    <row r="7" spans="1:12">
      <c r="A7" s="307"/>
      <c r="B7" s="307"/>
      <c r="C7" s="307"/>
      <c r="D7" s="307"/>
      <c r="E7" s="307"/>
      <c r="F7" s="307"/>
      <c r="G7" s="307"/>
      <c r="H7" s="308"/>
      <c r="J7" s="303">
        <v>2013</v>
      </c>
      <c r="L7" s="315">
        <v>0.03</v>
      </c>
    </row>
    <row r="8" spans="1:12">
      <c r="A8" s="307"/>
      <c r="B8" s="307"/>
      <c r="C8" s="307"/>
      <c r="D8" s="307"/>
      <c r="E8" s="307"/>
      <c r="F8" s="307"/>
      <c r="G8" s="307"/>
      <c r="H8" s="308"/>
      <c r="J8" s="303">
        <v>2014</v>
      </c>
      <c r="L8" s="315">
        <v>0.04</v>
      </c>
    </row>
    <row r="9" spans="1:12">
      <c r="A9" s="307"/>
      <c r="B9" s="307"/>
      <c r="C9" s="307"/>
      <c r="D9" s="307"/>
      <c r="E9" s="307"/>
      <c r="F9" s="307"/>
      <c r="G9" s="307"/>
      <c r="H9" s="308"/>
      <c r="J9" s="303">
        <v>2015</v>
      </c>
      <c r="L9" s="315">
        <v>0.05</v>
      </c>
    </row>
    <row r="10" spans="1:12">
      <c r="A10" s="307"/>
      <c r="B10" s="307"/>
      <c r="C10" s="307"/>
      <c r="D10" s="307"/>
      <c r="E10" s="307"/>
      <c r="F10" s="307"/>
      <c r="G10" s="307"/>
      <c r="H10" s="308"/>
      <c r="J10" s="303">
        <v>2016</v>
      </c>
      <c r="L10" s="315">
        <v>0.06</v>
      </c>
    </row>
    <row r="11" spans="1:12">
      <c r="A11" s="307"/>
      <c r="B11" s="307"/>
      <c r="C11" s="307"/>
      <c r="D11" s="307"/>
      <c r="E11" s="307"/>
      <c r="F11" s="307"/>
      <c r="G11" s="307"/>
      <c r="H11" s="308"/>
      <c r="I11" s="313"/>
      <c r="J11" s="303">
        <v>2017</v>
      </c>
      <c r="L11" s="315">
        <v>7.0000000000000007E-2</v>
      </c>
    </row>
    <row r="12" spans="1:12">
      <c r="A12" s="307"/>
      <c r="B12" s="307"/>
      <c r="C12" s="307"/>
      <c r="D12" s="307"/>
      <c r="E12" s="307"/>
      <c r="F12" s="307"/>
      <c r="G12" s="307"/>
      <c r="H12" s="308"/>
      <c r="J12" s="303">
        <v>2018</v>
      </c>
      <c r="L12" s="315">
        <v>0.08</v>
      </c>
    </row>
    <row r="13" spans="1:12">
      <c r="A13" s="307"/>
      <c r="B13" s="307"/>
      <c r="C13" s="307"/>
      <c r="D13" s="307"/>
      <c r="E13" s="307"/>
      <c r="F13" s="307"/>
      <c r="G13" s="307"/>
      <c r="H13" s="308"/>
      <c r="J13" s="303">
        <v>2019</v>
      </c>
      <c r="L13" s="315">
        <v>0.09</v>
      </c>
    </row>
    <row r="14" spans="1:12">
      <c r="A14" s="307"/>
      <c r="B14" s="307"/>
      <c r="C14" s="307"/>
      <c r="D14" s="307"/>
      <c r="E14" s="307"/>
      <c r="F14" s="307"/>
      <c r="G14" s="307"/>
      <c r="H14" s="308"/>
      <c r="J14" s="303">
        <v>2020</v>
      </c>
      <c r="L14" s="315">
        <v>0.1</v>
      </c>
    </row>
    <row r="15" spans="1:12" ht="15.75" customHeight="1">
      <c r="A15" s="551" t="s">
        <v>375</v>
      </c>
      <c r="B15" s="551"/>
      <c r="C15" s="551"/>
      <c r="D15" s="551"/>
      <c r="E15" s="551"/>
      <c r="F15" s="551"/>
      <c r="G15" s="551"/>
      <c r="H15" s="309"/>
      <c r="J15" s="303">
        <v>2021</v>
      </c>
      <c r="L15" s="315">
        <v>0.11</v>
      </c>
    </row>
    <row r="16" spans="1:12" ht="15.75" customHeight="1">
      <c r="A16" s="551"/>
      <c r="B16" s="551"/>
      <c r="C16" s="551"/>
      <c r="D16" s="551"/>
      <c r="E16" s="551"/>
      <c r="F16" s="551"/>
      <c r="G16" s="551"/>
      <c r="H16" s="309"/>
      <c r="J16" s="303">
        <v>2022</v>
      </c>
      <c r="L16" s="315">
        <v>0.12</v>
      </c>
    </row>
    <row r="17" spans="1:12" ht="36.75" customHeight="1">
      <c r="A17" s="551"/>
      <c r="B17" s="551"/>
      <c r="C17" s="551"/>
      <c r="D17" s="551"/>
      <c r="E17" s="551"/>
      <c r="F17" s="551"/>
      <c r="G17" s="551"/>
      <c r="H17" s="309"/>
      <c r="L17" s="315">
        <v>0.13</v>
      </c>
    </row>
    <row r="18" spans="1:12">
      <c r="A18" s="307"/>
      <c r="B18" s="307"/>
      <c r="C18" s="307"/>
      <c r="D18" s="307"/>
      <c r="E18" s="307"/>
      <c r="F18" s="307"/>
      <c r="G18" s="307"/>
      <c r="H18" s="308"/>
      <c r="L18" s="315">
        <v>0.14000000000000001</v>
      </c>
    </row>
    <row r="19" spans="1:12">
      <c r="A19" s="307"/>
      <c r="B19" s="307"/>
      <c r="C19" s="307"/>
      <c r="D19" s="307"/>
      <c r="E19" s="307"/>
      <c r="F19" s="307"/>
      <c r="G19" s="307"/>
      <c r="H19" s="308"/>
      <c r="L19" s="315">
        <v>0.15</v>
      </c>
    </row>
    <row r="20" spans="1:12">
      <c r="A20" s="307"/>
      <c r="B20" s="307"/>
      <c r="C20" s="307"/>
      <c r="D20" s="307"/>
      <c r="E20" s="307"/>
      <c r="F20" s="307"/>
      <c r="G20" s="307"/>
      <c r="H20" s="308"/>
      <c r="L20" s="315">
        <v>0.16</v>
      </c>
    </row>
    <row r="21" spans="1:12">
      <c r="A21" s="307"/>
      <c r="B21" s="307"/>
      <c r="C21" s="307"/>
      <c r="D21" s="307"/>
      <c r="E21" s="307"/>
      <c r="F21" s="307"/>
      <c r="G21" s="307"/>
      <c r="H21" s="308"/>
      <c r="L21" s="315">
        <v>0.17</v>
      </c>
    </row>
    <row r="22" spans="1:12" ht="23.45" customHeight="1">
      <c r="A22" s="307"/>
      <c r="B22" s="307"/>
      <c r="C22" s="307"/>
      <c r="D22" s="307"/>
      <c r="E22" s="307"/>
      <c r="F22" s="307"/>
      <c r="G22" s="307"/>
      <c r="H22" s="307"/>
      <c r="L22" s="315">
        <v>0.18</v>
      </c>
    </row>
    <row r="23" spans="1:12" ht="15">
      <c r="A23" s="307"/>
      <c r="B23" s="307"/>
      <c r="C23" s="307"/>
      <c r="D23" s="310" t="s">
        <v>30</v>
      </c>
      <c r="E23" s="304"/>
      <c r="F23" s="307"/>
      <c r="G23" s="307"/>
      <c r="H23" s="307"/>
      <c r="L23" s="315">
        <v>0.19</v>
      </c>
    </row>
    <row r="24" spans="1:12" ht="15">
      <c r="A24" s="307"/>
      <c r="B24" s="307"/>
      <c r="C24" s="307"/>
      <c r="D24" s="310" t="s">
        <v>359</v>
      </c>
      <c r="E24" s="320">
        <v>2022</v>
      </c>
      <c r="F24" s="307"/>
      <c r="G24" s="307"/>
      <c r="H24" s="307"/>
      <c r="L24" s="315">
        <v>0.2</v>
      </c>
    </row>
    <row r="25" spans="1:12" ht="15">
      <c r="A25" s="307"/>
      <c r="B25" s="307"/>
      <c r="C25" s="307"/>
      <c r="D25" s="310" t="s">
        <v>372</v>
      </c>
      <c r="E25" s="320">
        <v>2006</v>
      </c>
      <c r="F25" s="307" t="s">
        <v>373</v>
      </c>
      <c r="G25" s="307"/>
      <c r="H25" s="307"/>
      <c r="L25" s="315"/>
    </row>
    <row r="26" spans="1:12" ht="15">
      <c r="A26" s="307"/>
      <c r="B26" s="307"/>
      <c r="C26" s="307"/>
      <c r="D26" s="310" t="s">
        <v>362</v>
      </c>
      <c r="E26" s="305"/>
      <c r="F26" s="307" t="s">
        <v>369</v>
      </c>
      <c r="G26" s="307"/>
      <c r="H26" s="307"/>
      <c r="L26" s="315">
        <v>0.21</v>
      </c>
    </row>
    <row r="27" spans="1:12" ht="15">
      <c r="A27" s="307"/>
      <c r="B27" s="307"/>
      <c r="C27" s="307"/>
      <c r="D27" s="310" t="s">
        <v>363</v>
      </c>
      <c r="E27" s="305"/>
      <c r="F27" s="307" t="s">
        <v>374</v>
      </c>
      <c r="G27" s="307"/>
      <c r="H27" s="307"/>
      <c r="L27" s="315">
        <v>0.22</v>
      </c>
    </row>
    <row r="28" spans="1:12" ht="15">
      <c r="A28" s="307"/>
      <c r="B28" s="307"/>
      <c r="C28" s="307"/>
      <c r="D28" s="310" t="s">
        <v>364</v>
      </c>
      <c r="E28" s="305"/>
      <c r="F28" s="307" t="s">
        <v>370</v>
      </c>
      <c r="G28" s="307"/>
      <c r="H28" s="307"/>
      <c r="L28" s="315">
        <v>0.23</v>
      </c>
    </row>
    <row r="29" spans="1:12" ht="15">
      <c r="A29" s="307"/>
      <c r="B29" s="307"/>
      <c r="C29" s="307"/>
      <c r="D29" s="310" t="s">
        <v>365</v>
      </c>
      <c r="E29" s="304"/>
      <c r="F29" s="307"/>
      <c r="G29" s="307"/>
      <c r="H29" s="307"/>
      <c r="L29" s="315">
        <v>0.24</v>
      </c>
    </row>
    <row r="30" spans="1:12" ht="15">
      <c r="A30" s="307"/>
      <c r="B30" s="307"/>
      <c r="C30" s="307"/>
      <c r="D30" s="310" t="s">
        <v>366</v>
      </c>
      <c r="E30" s="322"/>
      <c r="F30" s="307"/>
      <c r="G30" s="307"/>
      <c r="H30" s="307"/>
      <c r="L30" s="315">
        <v>0.25</v>
      </c>
    </row>
    <row r="31" spans="1:12" ht="15">
      <c r="A31" s="307"/>
      <c r="B31" s="307"/>
      <c r="C31" s="307"/>
      <c r="D31" s="311"/>
      <c r="E31"/>
      <c r="F31" s="307"/>
      <c r="G31" s="307"/>
      <c r="H31" s="307"/>
      <c r="L31" s="315"/>
    </row>
    <row r="32" spans="1:12" ht="15">
      <c r="A32" s="307"/>
      <c r="B32" s="307"/>
      <c r="C32" s="307"/>
      <c r="D32" s="311"/>
      <c r="E32"/>
      <c r="F32" s="307"/>
      <c r="G32" s="307"/>
      <c r="H32" s="307"/>
      <c r="L32" s="315"/>
    </row>
    <row r="33" spans="1:12" ht="15.75" thickBot="1">
      <c r="A33" s="307"/>
      <c r="B33" s="307"/>
      <c r="C33" s="307"/>
      <c r="D33" s="311"/>
      <c r="E33" s="298"/>
      <c r="F33" s="307"/>
      <c r="G33" s="307"/>
      <c r="H33" s="307"/>
      <c r="L33" s="315">
        <v>0.26</v>
      </c>
    </row>
    <row r="34" spans="1:12" ht="14.45" customHeight="1">
      <c r="A34" s="321"/>
      <c r="B34" s="558" t="s">
        <v>863</v>
      </c>
      <c r="C34" s="559"/>
      <c r="D34" s="559"/>
      <c r="E34" s="559"/>
      <c r="F34" s="560"/>
      <c r="G34" s="307"/>
      <c r="H34" s="307"/>
      <c r="L34" s="315"/>
    </row>
    <row r="35" spans="1:12" ht="14.45" customHeight="1">
      <c r="A35" s="321"/>
      <c r="B35" s="563" t="s">
        <v>866</v>
      </c>
      <c r="C35" s="561" t="s">
        <v>865</v>
      </c>
      <c r="D35" s="561"/>
      <c r="E35" s="561"/>
      <c r="F35" s="562"/>
      <c r="G35" s="307"/>
      <c r="H35" s="307"/>
      <c r="L35" s="315"/>
    </row>
    <row r="36" spans="1:12" ht="29.45" customHeight="1">
      <c r="A36" s="321"/>
      <c r="B36" s="564"/>
      <c r="C36" s="565" t="s">
        <v>875</v>
      </c>
      <c r="D36" s="565"/>
      <c r="E36" s="565"/>
      <c r="F36" s="566"/>
      <c r="G36" s="307"/>
      <c r="H36" s="307"/>
      <c r="L36" s="315"/>
    </row>
    <row r="37" spans="1:12" ht="15">
      <c r="A37" s="321"/>
      <c r="B37" s="427" t="s">
        <v>867</v>
      </c>
      <c r="C37" s="567"/>
      <c r="D37" s="568"/>
      <c r="E37" s="568"/>
      <c r="F37" s="569"/>
      <c r="G37" s="307"/>
      <c r="H37" s="307"/>
      <c r="L37" s="315"/>
    </row>
    <row r="38" spans="1:12" ht="17.45" customHeight="1">
      <c r="A38" s="307"/>
      <c r="B38" s="428">
        <v>1</v>
      </c>
      <c r="C38" s="552" t="s">
        <v>864</v>
      </c>
      <c r="D38" s="552"/>
      <c r="E38" s="552"/>
      <c r="F38" s="553"/>
      <c r="G38" s="307"/>
      <c r="H38" s="307"/>
      <c r="L38" s="315"/>
    </row>
    <row r="39" spans="1:12" ht="14.25" customHeight="1">
      <c r="A39" s="307"/>
      <c r="B39" s="428">
        <v>2</v>
      </c>
      <c r="C39" s="552" t="s">
        <v>868</v>
      </c>
      <c r="D39" s="552"/>
      <c r="E39" s="552"/>
      <c r="F39" s="553"/>
      <c r="G39" s="307"/>
      <c r="H39" s="307"/>
      <c r="L39" s="315"/>
    </row>
    <row r="40" spans="1:12" ht="31.5" customHeight="1">
      <c r="A40" s="307"/>
      <c r="B40" s="428">
        <v>3</v>
      </c>
      <c r="C40" s="554" t="s">
        <v>870</v>
      </c>
      <c r="D40" s="554"/>
      <c r="E40" s="554"/>
      <c r="F40" s="555"/>
      <c r="G40" s="307"/>
      <c r="H40" s="307"/>
      <c r="L40" s="315"/>
    </row>
    <row r="41" spans="1:12" ht="47.45" customHeight="1">
      <c r="A41" s="307"/>
      <c r="B41" s="429">
        <v>4</v>
      </c>
      <c r="C41" s="570" t="s">
        <v>874</v>
      </c>
      <c r="D41" s="571"/>
      <c r="E41" s="571"/>
      <c r="F41" s="572"/>
      <c r="G41" s="307"/>
      <c r="H41" s="307"/>
      <c r="L41" s="315"/>
    </row>
    <row r="42" spans="1:12" ht="15" thickBot="1">
      <c r="A42" s="307"/>
      <c r="B42" s="430">
        <v>5</v>
      </c>
      <c r="C42" s="556" t="s">
        <v>371</v>
      </c>
      <c r="D42" s="556"/>
      <c r="E42" s="556"/>
      <c r="F42" s="557"/>
      <c r="G42" s="307"/>
      <c r="H42" s="307"/>
      <c r="L42" s="315"/>
    </row>
    <row r="43" spans="1:12" ht="15">
      <c r="A43" s="307"/>
      <c r="B43" s="307"/>
      <c r="C43" s="307"/>
      <c r="D43" s="311"/>
      <c r="E43" s="298"/>
      <c r="F43" s="307"/>
      <c r="G43" s="307"/>
      <c r="H43" s="307"/>
      <c r="L43" s="315"/>
    </row>
    <row r="44" spans="1:12" ht="15">
      <c r="A44" s="307"/>
      <c r="B44" s="307"/>
      <c r="C44" s="307"/>
      <c r="D44" s="311"/>
      <c r="E44" s="298"/>
      <c r="F44" s="307"/>
      <c r="G44" s="307"/>
      <c r="H44" s="307"/>
      <c r="L44" s="315"/>
    </row>
    <row r="45" spans="1:12" ht="15">
      <c r="A45" s="307"/>
      <c r="B45" s="307"/>
      <c r="C45" s="307"/>
      <c r="D45" s="311"/>
      <c r="E45" s="298"/>
      <c r="F45" s="307"/>
      <c r="G45" s="307"/>
      <c r="H45" s="307"/>
      <c r="L45" s="315">
        <v>0.27</v>
      </c>
    </row>
    <row r="46" spans="1:12" ht="15">
      <c r="A46" s="307"/>
      <c r="B46" s="307"/>
      <c r="C46" s="307"/>
      <c r="D46" s="311"/>
      <c r="E46" s="298"/>
      <c r="F46" s="307"/>
      <c r="G46" s="307"/>
      <c r="H46" s="307"/>
      <c r="L46" s="315">
        <v>0.28000000000000003</v>
      </c>
    </row>
    <row r="47" spans="1:12" ht="15">
      <c r="A47" s="307"/>
      <c r="B47" s="307"/>
      <c r="C47" s="307"/>
      <c r="D47" s="311"/>
      <c r="E47" s="298"/>
      <c r="F47" s="307"/>
      <c r="G47" s="307"/>
      <c r="H47" s="307"/>
      <c r="L47" s="315">
        <v>0.28999999999999998</v>
      </c>
    </row>
    <row r="48" spans="1:12">
      <c r="A48" s="298"/>
      <c r="B48" s="298"/>
      <c r="C48" s="298"/>
      <c r="D48" s="298"/>
      <c r="E48" s="298"/>
      <c r="F48" s="298"/>
      <c r="G48" s="298"/>
      <c r="H48" s="298"/>
      <c r="L48" s="315">
        <v>0.3</v>
      </c>
    </row>
    <row r="49" spans="12:12">
      <c r="L49" s="315">
        <v>0.31</v>
      </c>
    </row>
    <row r="50" spans="12:12">
      <c r="L50" s="315">
        <v>0.32</v>
      </c>
    </row>
    <row r="51" spans="12:12">
      <c r="L51" s="315">
        <v>0.33</v>
      </c>
    </row>
    <row r="52" spans="12:12">
      <c r="L52" s="315">
        <v>0.34</v>
      </c>
    </row>
    <row r="53" spans="12:12">
      <c r="L53" s="315">
        <v>0.35</v>
      </c>
    </row>
    <row r="54" spans="12:12">
      <c r="L54" s="315">
        <v>0.36</v>
      </c>
    </row>
    <row r="55" spans="12:12">
      <c r="L55" s="315">
        <v>0.37</v>
      </c>
    </row>
    <row r="56" spans="12:12">
      <c r="L56" s="315">
        <v>0.38</v>
      </c>
    </row>
    <row r="57" spans="12:12">
      <c r="L57" s="315">
        <v>0.39</v>
      </c>
    </row>
    <row r="58" spans="12:12">
      <c r="L58" s="315">
        <v>0.4</v>
      </c>
    </row>
    <row r="59" spans="12:12">
      <c r="L59" s="315">
        <v>0.41</v>
      </c>
    </row>
    <row r="60" spans="12:12">
      <c r="L60" s="315">
        <v>0.42</v>
      </c>
    </row>
    <row r="61" spans="12:12">
      <c r="L61" s="315">
        <v>0.43</v>
      </c>
    </row>
    <row r="62" spans="12:12">
      <c r="L62" s="315">
        <v>0.44</v>
      </c>
    </row>
    <row r="63" spans="12:12">
      <c r="L63" s="315">
        <v>0.45</v>
      </c>
    </row>
    <row r="64" spans="12:12">
      <c r="L64" s="315">
        <v>0.46</v>
      </c>
    </row>
    <row r="65" spans="12:12">
      <c r="L65" s="315">
        <v>0.47</v>
      </c>
    </row>
    <row r="66" spans="12:12">
      <c r="L66" s="315">
        <v>0.48</v>
      </c>
    </row>
    <row r="67" spans="12:12">
      <c r="L67" s="315">
        <v>0.49</v>
      </c>
    </row>
    <row r="68" spans="12:12">
      <c r="L68" s="315">
        <v>0.5</v>
      </c>
    </row>
    <row r="69" spans="12:12">
      <c r="L69" s="315">
        <v>0.51</v>
      </c>
    </row>
    <row r="70" spans="12:12">
      <c r="L70" s="315">
        <v>0.52</v>
      </c>
    </row>
    <row r="71" spans="12:12">
      <c r="L71" s="315">
        <v>0.53</v>
      </c>
    </row>
    <row r="72" spans="12:12">
      <c r="L72" s="315">
        <v>0.54</v>
      </c>
    </row>
    <row r="73" spans="12:12">
      <c r="L73" s="315">
        <v>0.55000000000000004</v>
      </c>
    </row>
    <row r="74" spans="12:12">
      <c r="L74" s="315">
        <v>0.56000000000000005</v>
      </c>
    </row>
    <row r="75" spans="12:12">
      <c r="L75" s="315">
        <v>0.56999999999999995</v>
      </c>
    </row>
    <row r="76" spans="12:12">
      <c r="L76" s="315">
        <v>0.57999999999999996</v>
      </c>
    </row>
    <row r="77" spans="12:12">
      <c r="L77" s="315">
        <v>0.59</v>
      </c>
    </row>
    <row r="78" spans="12:12">
      <c r="L78" s="315">
        <v>0.6</v>
      </c>
    </row>
    <row r="79" spans="12:12">
      <c r="L79" s="315">
        <v>0.61</v>
      </c>
    </row>
    <row r="80" spans="12:12">
      <c r="L80" s="315">
        <v>0.62</v>
      </c>
    </row>
    <row r="81" spans="12:12">
      <c r="L81" s="315">
        <v>0.63</v>
      </c>
    </row>
    <row r="82" spans="12:12">
      <c r="L82" s="315">
        <v>0.64</v>
      </c>
    </row>
    <row r="83" spans="12:12">
      <c r="L83" s="315">
        <v>0.65</v>
      </c>
    </row>
    <row r="84" spans="12:12">
      <c r="L84" s="315">
        <v>0.66</v>
      </c>
    </row>
    <row r="85" spans="12:12">
      <c r="L85" s="315">
        <v>0.67</v>
      </c>
    </row>
    <row r="86" spans="12:12">
      <c r="L86" s="315">
        <v>0.68</v>
      </c>
    </row>
    <row r="87" spans="12:12">
      <c r="L87" s="315">
        <v>0.69</v>
      </c>
    </row>
    <row r="88" spans="12:12">
      <c r="L88" s="315">
        <v>0.7</v>
      </c>
    </row>
    <row r="89" spans="12:12">
      <c r="L89" s="315">
        <v>0.71</v>
      </c>
    </row>
    <row r="90" spans="12:12">
      <c r="L90" s="315">
        <v>0.72</v>
      </c>
    </row>
    <row r="91" spans="12:12">
      <c r="L91" s="315">
        <v>0.73</v>
      </c>
    </row>
    <row r="92" spans="12:12">
      <c r="L92" s="315">
        <v>0.74</v>
      </c>
    </row>
    <row r="93" spans="12:12">
      <c r="L93" s="315">
        <v>0.75</v>
      </c>
    </row>
    <row r="94" spans="12:12">
      <c r="L94" s="315">
        <v>0.76</v>
      </c>
    </row>
    <row r="95" spans="12:12">
      <c r="L95" s="315">
        <v>0.77</v>
      </c>
    </row>
    <row r="96" spans="12:12">
      <c r="L96" s="315">
        <v>0.78</v>
      </c>
    </row>
    <row r="97" spans="12:12">
      <c r="L97" s="315">
        <v>0.79</v>
      </c>
    </row>
    <row r="98" spans="12:12">
      <c r="L98" s="315">
        <v>0.8</v>
      </c>
    </row>
    <row r="99" spans="12:12">
      <c r="L99" s="315">
        <v>0.81</v>
      </c>
    </row>
    <row r="100" spans="12:12">
      <c r="L100" s="315">
        <v>0.82</v>
      </c>
    </row>
    <row r="101" spans="12:12">
      <c r="L101" s="315">
        <v>0.83</v>
      </c>
    </row>
    <row r="102" spans="12:12">
      <c r="L102" s="315">
        <v>0.84</v>
      </c>
    </row>
    <row r="103" spans="12:12">
      <c r="L103" s="315">
        <v>0.85</v>
      </c>
    </row>
    <row r="104" spans="12:12">
      <c r="L104" s="315">
        <v>0.86</v>
      </c>
    </row>
    <row r="105" spans="12:12">
      <c r="L105" s="315">
        <v>0.87</v>
      </c>
    </row>
    <row r="106" spans="12:12">
      <c r="L106" s="315">
        <v>0.88</v>
      </c>
    </row>
    <row r="107" spans="12:12">
      <c r="L107" s="315">
        <v>0.89</v>
      </c>
    </row>
    <row r="108" spans="12:12">
      <c r="L108" s="315">
        <v>0.9</v>
      </c>
    </row>
    <row r="109" spans="12:12">
      <c r="L109" s="315">
        <v>0.91</v>
      </c>
    </row>
    <row r="110" spans="12:12">
      <c r="L110" s="315">
        <v>0.92</v>
      </c>
    </row>
    <row r="111" spans="12:12">
      <c r="L111" s="315">
        <v>0.93</v>
      </c>
    </row>
    <row r="112" spans="12:12">
      <c r="L112" s="315">
        <v>0.94</v>
      </c>
    </row>
    <row r="113" spans="12:12">
      <c r="L113" s="315">
        <v>0.95</v>
      </c>
    </row>
    <row r="114" spans="12:12">
      <c r="L114" s="315">
        <v>0.96</v>
      </c>
    </row>
    <row r="115" spans="12:12">
      <c r="L115" s="315">
        <v>0.97</v>
      </c>
    </row>
    <row r="116" spans="12:12">
      <c r="L116" s="315">
        <v>0.98</v>
      </c>
    </row>
    <row r="117" spans="12:12">
      <c r="L117" s="315">
        <v>0.99</v>
      </c>
    </row>
    <row r="118" spans="12:12">
      <c r="L118" s="315">
        <v>1</v>
      </c>
    </row>
  </sheetData>
  <sheetProtection algorithmName="SHA-512" hashValue="OlaeF/OA4pTnLGmho7da/M63iW01fMOobR7wpK837JvakNYxkBrIgpq7HVuJW/IU0iq0V5g4sBwvG48y+fEwgg==" saltValue="F25CQVYFom9ieZ/AzRvsog==" spinCount="100000" sheet="1" formatRows="0"/>
  <mergeCells count="11">
    <mergeCell ref="A15:G17"/>
    <mergeCell ref="C38:F38"/>
    <mergeCell ref="C39:F39"/>
    <mergeCell ref="C40:F40"/>
    <mergeCell ref="C42:F42"/>
    <mergeCell ref="B34:F34"/>
    <mergeCell ref="C35:F35"/>
    <mergeCell ref="B35:B36"/>
    <mergeCell ref="C36:F36"/>
    <mergeCell ref="C37:F37"/>
    <mergeCell ref="C41:F41"/>
  </mergeCells>
  <phoneticPr fontId="80" type="noConversion"/>
  <dataValidations count="5">
    <dataValidation type="list" showInputMessage="1" showErrorMessage="1" sqref="E23" xr:uid="{00000000-0002-0000-0000-000000000000}">
      <formula1>Communes</formula1>
    </dataValidation>
    <dataValidation type="list" showInputMessage="1" showErrorMessage="1" sqref="E26:E28" xr:uid="{50958F80-CA85-4DE8-803F-81452ADD9F84}">
      <formula1>$J$3:$J$16</formula1>
    </dataValidation>
    <dataValidation type="list" showInputMessage="1" showErrorMessage="1" sqref="E29" xr:uid="{82A50D72-AF76-467D-8A6F-A450215BC775}">
      <formula1>$K$3:$K$5</formula1>
    </dataValidation>
    <dataValidation showInputMessage="1" showErrorMessage="1" sqref="E25" xr:uid="{2BE73F6D-C4F9-4203-BC31-2C496B3E8FEB}"/>
    <dataValidation type="list" showInputMessage="1" showErrorMessage="1" sqref="E30" xr:uid="{2622FB3B-F45F-4A02-9C28-B4BF07EE40EB}">
      <formula1>$L$3:$L$118</formula1>
    </dataValidation>
  </dataValidations>
  <hyperlinks>
    <hyperlink ref="F49" r:id="rId1" display="www.innergies.be" xr:uid="{00000000-0004-0000-0000-000000000000}"/>
    <hyperlink ref="F48" r:id="rId2" display="info@innergies.be"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
  <dimension ref="A1:DN65"/>
  <sheetViews>
    <sheetView showGridLines="0" workbookViewId="0">
      <pane ySplit="1" topLeftCell="A59" activePane="bottomLeft" state="frozen"/>
      <selection pane="bottomLeft" activeCell="B15" sqref="B15"/>
    </sheetView>
  </sheetViews>
  <sheetFormatPr baseColWidth="10" defaultColWidth="11.42578125" defaultRowHeight="15"/>
  <cols>
    <col min="1" max="1" width="57.140625" style="54" customWidth="1"/>
    <col min="2" max="2" width="19" style="54" customWidth="1"/>
    <col min="3" max="3" width="11.42578125" style="54"/>
    <col min="4" max="4" width="24.5703125" style="54" bestFit="1" customWidth="1"/>
    <col min="5" max="16384" width="11.42578125" style="54"/>
  </cols>
  <sheetData>
    <row r="1" spans="1:118" s="53" customFormat="1" ht="61.5" customHeight="1">
      <c r="A1" s="45"/>
      <c r="B1" s="46"/>
      <c r="C1" s="47"/>
      <c r="D1" s="46"/>
      <c r="E1" s="46"/>
      <c r="F1" s="46"/>
      <c r="G1" s="46"/>
      <c r="H1" s="46"/>
      <c r="I1" s="46"/>
      <c r="J1" s="46"/>
      <c r="K1" s="46"/>
      <c r="L1" s="46"/>
      <c r="M1" s="48"/>
      <c r="N1" s="49"/>
      <c r="O1" s="50"/>
      <c r="P1" s="50"/>
      <c r="Q1" s="50"/>
      <c r="R1" s="50"/>
      <c r="S1" s="50"/>
      <c r="T1" s="50"/>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0"/>
      <c r="DD1" s="50"/>
      <c r="DE1" s="50"/>
      <c r="DF1" s="50"/>
      <c r="DG1" s="50"/>
      <c r="DH1" s="50"/>
      <c r="DI1" s="50"/>
      <c r="DJ1" s="50"/>
      <c r="DK1" s="50"/>
      <c r="DL1" s="50"/>
      <c r="DM1" s="50"/>
      <c r="DN1" s="52"/>
    </row>
    <row r="2" spans="1:118">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row>
    <row r="3" spans="1:118" s="55" customFormat="1" ht="31.5">
      <c r="A3" s="87" t="s">
        <v>281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row>
    <row r="4" spans="1:118" s="55" customFormat="1" ht="17.2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row>
    <row r="5" spans="1:118" ht="31.5" customHeight="1">
      <c r="A5" s="766" t="s">
        <v>285</v>
      </c>
      <c r="B5" s="766"/>
      <c r="C5" s="766"/>
      <c r="D5" s="766"/>
      <c r="E5" s="766"/>
      <c r="F5" s="766"/>
      <c r="G5" s="766"/>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row>
    <row r="6" spans="1:118">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row>
    <row r="7" spans="1:118" s="56" customFormat="1" ht="18.75">
      <c r="A7" s="88" t="s">
        <v>269</v>
      </c>
      <c r="B7" s="89"/>
      <c r="C7" s="89"/>
      <c r="D7" s="88" t="s">
        <v>271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row>
    <row r="8" spans="1:118" ht="25.5">
      <c r="A8" s="57" t="s">
        <v>14</v>
      </c>
      <c r="B8" s="57" t="s">
        <v>13</v>
      </c>
      <c r="C8" s="58"/>
      <c r="D8" s="57" t="s">
        <v>14</v>
      </c>
      <c r="E8" s="59" t="s">
        <v>272</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row>
    <row r="9" spans="1:118">
      <c r="A9" s="60" t="s">
        <v>5</v>
      </c>
      <c r="B9" s="61">
        <v>0.36610920000000002</v>
      </c>
      <c r="C9" s="58"/>
      <c r="D9" s="62" t="s">
        <v>2</v>
      </c>
      <c r="E9" s="63">
        <v>9.0399999999999991</v>
      </c>
      <c r="F9" s="64" t="s">
        <v>273</v>
      </c>
      <c r="G9" s="58"/>
      <c r="H9" s="58"/>
      <c r="I9" s="58"/>
      <c r="J9" s="65"/>
      <c r="K9" s="66"/>
      <c r="L9" s="65"/>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row>
    <row r="10" spans="1:118">
      <c r="A10" s="60" t="s">
        <v>67</v>
      </c>
      <c r="B10" s="61">
        <v>0.2026798378561297</v>
      </c>
      <c r="C10" s="58"/>
      <c r="D10" s="62" t="s">
        <v>56</v>
      </c>
      <c r="E10" s="63">
        <v>10.01</v>
      </c>
      <c r="F10" s="64" t="s">
        <v>274</v>
      </c>
      <c r="G10" s="58"/>
      <c r="H10" s="58"/>
      <c r="I10" s="58"/>
      <c r="J10" s="65"/>
      <c r="K10" s="66"/>
      <c r="L10" s="65"/>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row>
    <row r="11" spans="1:118">
      <c r="A11" s="60" t="s">
        <v>3</v>
      </c>
      <c r="B11" s="61">
        <v>0.34307972553621952</v>
      </c>
      <c r="C11" s="58"/>
      <c r="D11" s="62" t="s">
        <v>20</v>
      </c>
      <c r="E11" s="63">
        <v>8.3486111111111114</v>
      </c>
      <c r="F11" s="64" t="s">
        <v>273</v>
      </c>
      <c r="G11" s="58"/>
      <c r="H11" s="58"/>
      <c r="I11" s="58"/>
      <c r="J11" s="65"/>
      <c r="K11" s="67"/>
      <c r="L11" s="65"/>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row>
    <row r="12" spans="1:118">
      <c r="A12" s="60" t="s">
        <v>2</v>
      </c>
      <c r="B12" s="61">
        <v>0.26135979091216727</v>
      </c>
      <c r="C12" s="58"/>
      <c r="D12" s="68" t="s">
        <v>0</v>
      </c>
      <c r="E12" s="63">
        <v>1</v>
      </c>
      <c r="F12" s="64" t="s">
        <v>275</v>
      </c>
      <c r="G12" s="58"/>
      <c r="H12" s="58"/>
      <c r="I12" s="58"/>
      <c r="J12" s="65"/>
      <c r="K12" s="67"/>
      <c r="L12" s="65"/>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row>
    <row r="13" spans="1:118">
      <c r="A13" s="69" t="s">
        <v>56</v>
      </c>
      <c r="B13" s="61">
        <v>0.26819978544017159</v>
      </c>
      <c r="C13" s="58"/>
      <c r="D13" s="68" t="s">
        <v>66</v>
      </c>
      <c r="E13" s="63">
        <v>0.90500000000000003</v>
      </c>
      <c r="F13" s="64" t="s">
        <v>276</v>
      </c>
      <c r="G13" s="58"/>
      <c r="H13" s="58"/>
      <c r="I13" s="58"/>
      <c r="J13" s="65"/>
      <c r="K13" s="66"/>
      <c r="L13" s="65"/>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row>
    <row r="14" spans="1:118">
      <c r="A14" s="60" t="s">
        <v>4</v>
      </c>
      <c r="B14" s="61">
        <v>0.27576000000000001</v>
      </c>
      <c r="C14" s="58"/>
      <c r="D14" s="68" t="s">
        <v>67</v>
      </c>
      <c r="E14" s="63">
        <v>8.3486111111111114</v>
      </c>
      <c r="F14" s="64" t="s">
        <v>277</v>
      </c>
      <c r="G14" s="58"/>
      <c r="H14" s="58"/>
      <c r="I14" s="58"/>
      <c r="J14" s="65"/>
      <c r="K14" s="66"/>
      <c r="L14" s="65"/>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row>
    <row r="15" spans="1:118">
      <c r="A15" s="69" t="s">
        <v>20</v>
      </c>
      <c r="B15" s="61">
        <v>0.23723981020815182</v>
      </c>
      <c r="C15" s="58"/>
      <c r="D15" s="68" t="s">
        <v>81</v>
      </c>
      <c r="E15" s="70">
        <v>4700</v>
      </c>
      <c r="F15" s="64" t="s">
        <v>278</v>
      </c>
      <c r="G15" s="58"/>
      <c r="H15" s="58"/>
      <c r="I15" s="58"/>
      <c r="J15" s="65"/>
      <c r="K15" s="66"/>
      <c r="L15" s="65"/>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row>
    <row r="16" spans="1:118">
      <c r="A16" s="60" t="s">
        <v>66</v>
      </c>
      <c r="B16" s="61">
        <v>0.2026798378561297</v>
      </c>
      <c r="C16" s="58"/>
      <c r="D16" s="68" t="s">
        <v>82</v>
      </c>
      <c r="E16" s="70">
        <v>3500</v>
      </c>
      <c r="F16" s="64" t="s">
        <v>278</v>
      </c>
      <c r="G16" s="58"/>
      <c r="H16" s="58"/>
      <c r="I16" s="58"/>
      <c r="J16" s="65"/>
      <c r="K16" s="67"/>
      <c r="L16" s="65"/>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row>
    <row r="17" spans="1:118">
      <c r="A17" s="60" t="s">
        <v>35</v>
      </c>
      <c r="B17" s="61">
        <v>0.26140000000000002</v>
      </c>
      <c r="C17" s="71"/>
      <c r="D17" s="58"/>
      <c r="E17" s="58"/>
      <c r="F17" s="58"/>
      <c r="G17" s="58"/>
      <c r="H17" s="58"/>
      <c r="I17" s="58"/>
      <c r="J17" s="65"/>
      <c r="K17" s="65"/>
      <c r="L17" s="65"/>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row>
    <row r="18" spans="1:118">
      <c r="A18" s="60" t="s">
        <v>51</v>
      </c>
      <c r="B18" s="61">
        <v>0.26542368</v>
      </c>
      <c r="C18" s="58"/>
      <c r="D18" s="58"/>
      <c r="E18" s="58"/>
      <c r="F18" s="58"/>
      <c r="G18" s="58"/>
      <c r="H18" s="58"/>
      <c r="I18" s="58"/>
      <c r="J18" s="65"/>
      <c r="K18" s="65"/>
      <c r="L18" s="65"/>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row>
    <row r="19" spans="1:118">
      <c r="A19" s="60" t="s">
        <v>81</v>
      </c>
      <c r="B19" s="61">
        <v>3.1319974944020043E-2</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row>
    <row r="20" spans="1:118">
      <c r="A20" s="60" t="s">
        <v>82</v>
      </c>
      <c r="B20" s="61">
        <v>3.1319974944020043E-2</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row>
    <row r="21" spans="1:118">
      <c r="A21" s="60" t="s">
        <v>19</v>
      </c>
      <c r="B21" s="61">
        <v>3.1319974944020043E-2</v>
      </c>
      <c r="C21" s="58"/>
      <c r="D21" s="72"/>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row>
    <row r="22" spans="1:118">
      <c r="A22" s="60" t="s">
        <v>69</v>
      </c>
      <c r="B22" s="61">
        <v>1.5436799999999997E-3</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row>
    <row r="23" spans="1:118">
      <c r="A23" s="60" t="s">
        <v>79</v>
      </c>
      <c r="B23" s="61">
        <v>2.1599982720013821E-3</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row>
    <row r="24" spans="1:118">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row>
    <row r="25" spans="1:118">
      <c r="A25" s="74"/>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row>
    <row r="26" spans="1:118">
      <c r="A26" s="74"/>
      <c r="B26" s="75">
        <v>2006</v>
      </c>
      <c r="C26" s="75">
        <v>2007</v>
      </c>
      <c r="D26" s="75">
        <v>2008</v>
      </c>
      <c r="E26" s="75">
        <v>2010</v>
      </c>
      <c r="F26" s="75">
        <v>2011</v>
      </c>
      <c r="G26" s="75">
        <v>2012</v>
      </c>
      <c r="H26" s="75">
        <v>2013</v>
      </c>
      <c r="I26" s="75">
        <v>2014</v>
      </c>
      <c r="J26" s="75">
        <v>2015</v>
      </c>
      <c r="K26" s="75">
        <v>2016</v>
      </c>
      <c r="L26" s="75">
        <v>2017</v>
      </c>
      <c r="M26" s="75">
        <v>2018</v>
      </c>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row>
    <row r="27" spans="1:118">
      <c r="A27" s="76" t="s">
        <v>288</v>
      </c>
      <c r="B27" s="77">
        <v>0.27900000000000003</v>
      </c>
      <c r="C27" s="77">
        <v>0.27900000000000003</v>
      </c>
      <c r="D27" s="77">
        <v>0.27900000000000003</v>
      </c>
      <c r="E27" s="77">
        <v>0.27900000000000003</v>
      </c>
      <c r="F27" s="77">
        <v>0.27900000000000003</v>
      </c>
      <c r="G27" s="77">
        <v>0.27900000000000003</v>
      </c>
      <c r="H27" s="77">
        <v>0.26200000000000001</v>
      </c>
      <c r="I27" s="77">
        <v>0.26200000000000001</v>
      </c>
      <c r="J27" s="77">
        <v>0.26200000000000001</v>
      </c>
      <c r="K27" s="77">
        <v>0.26200000000000001</v>
      </c>
      <c r="L27" s="77">
        <v>0.26200000000000001</v>
      </c>
      <c r="M27" s="77">
        <v>0.26200000000000001</v>
      </c>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row>
    <row r="28" spans="1:118" ht="14.25" customHeight="1">
      <c r="A28" s="74"/>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row>
    <row r="29" spans="1:118" ht="14.25" customHeight="1">
      <c r="A29" s="768" t="s">
        <v>282</v>
      </c>
      <c r="B29" s="768"/>
      <c r="C29" s="768"/>
      <c r="D29" s="768"/>
      <c r="E29" s="83"/>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row>
    <row r="30" spans="1:118" ht="14.25" customHeight="1">
      <c r="A30" s="768"/>
      <c r="B30" s="768"/>
      <c r="C30" s="768"/>
      <c r="D30" s="768"/>
      <c r="E30" s="83"/>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row>
    <row r="31" spans="1:118" ht="14.25" customHeight="1">
      <c r="A31" s="83"/>
      <c r="B31" s="83"/>
      <c r="C31" s="83"/>
      <c r="D31" s="83"/>
      <c r="E31" s="83"/>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row>
    <row r="32" spans="1:118" ht="14.25" customHeight="1">
      <c r="A32" s="83"/>
      <c r="B32" s="83"/>
      <c r="C32" s="83"/>
      <c r="D32" s="83"/>
      <c r="E32" s="83"/>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row>
    <row r="33" spans="1:118" ht="14.25" customHeight="1">
      <c r="A33" s="83"/>
      <c r="B33" s="83"/>
      <c r="C33" s="83"/>
      <c r="D33" s="83"/>
      <c r="E33" s="83"/>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row>
    <row r="34" spans="1:118" ht="14.25" customHeight="1">
      <c r="A34" s="83"/>
      <c r="B34" s="83"/>
      <c r="C34" s="83"/>
      <c r="D34" s="83"/>
      <c r="E34" s="83"/>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row>
    <row r="35" spans="1:118" ht="14.25" customHeight="1">
      <c r="A35" s="83"/>
      <c r="B35" s="83"/>
      <c r="C35" s="83"/>
      <c r="D35" s="83"/>
      <c r="E35" s="83"/>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row>
    <row r="36" spans="1:118" ht="14.25" customHeight="1">
      <c r="A36" s="83"/>
      <c r="B36" s="83"/>
      <c r="C36" s="83"/>
      <c r="D36" s="83"/>
      <c r="E36" s="83"/>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row>
    <row r="37" spans="1:118" ht="14.25" customHeight="1">
      <c r="A37" s="83"/>
      <c r="B37" s="83"/>
      <c r="C37" s="83"/>
      <c r="D37" s="83"/>
      <c r="E37" s="83"/>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row>
    <row r="38" spans="1:118" ht="14.25" customHeight="1">
      <c r="A38" s="83"/>
      <c r="B38" s="83"/>
      <c r="C38" s="83"/>
      <c r="D38" s="83"/>
      <c r="E38" s="83"/>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row>
    <row r="39" spans="1:118" ht="14.25" customHeight="1">
      <c r="A39" s="83"/>
      <c r="B39" s="83"/>
      <c r="C39" s="83"/>
      <c r="D39" s="83"/>
      <c r="E39" s="83"/>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row>
    <row r="40" spans="1:118" ht="14.25" customHeight="1">
      <c r="A40" s="83"/>
      <c r="B40" s="83"/>
      <c r="C40" s="83"/>
      <c r="D40" s="83"/>
      <c r="E40" s="83"/>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row>
    <row r="41" spans="1:118">
      <c r="A41" s="768" t="s">
        <v>283</v>
      </c>
      <c r="B41" s="768"/>
      <c r="C41" s="768"/>
      <c r="D41" s="768"/>
      <c r="E41" s="83"/>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row>
    <row r="42" spans="1:118" ht="14.25" customHeight="1">
      <c r="A42" s="83"/>
      <c r="B42" s="83"/>
      <c r="C42" s="83"/>
      <c r="D42" s="83"/>
      <c r="E42" s="83"/>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row>
    <row r="43" spans="1:118" ht="14.25" customHeight="1">
      <c r="A43" s="74"/>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row>
    <row r="44" spans="1:118" ht="14.25" customHeight="1">
      <c r="A44" s="74"/>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row>
    <row r="45" spans="1:118" ht="14.25" customHeight="1">
      <c r="A45" s="74"/>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row>
    <row r="46" spans="1:118" ht="14.25" customHeight="1">
      <c r="A46" s="74"/>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row>
    <row r="47" spans="1:118">
      <c r="A47" s="767" t="s">
        <v>74</v>
      </c>
      <c r="B47" s="767" t="s">
        <v>75</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row>
    <row r="48" spans="1:118">
      <c r="A48" s="767"/>
      <c r="B48" s="767"/>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row>
    <row r="49" spans="1:118">
      <c r="A49" s="767"/>
      <c r="B49" s="76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row>
    <row r="50" spans="1:118">
      <c r="A50" s="78" t="s">
        <v>76</v>
      </c>
      <c r="B50" s="79">
        <v>7.0000000000000001E-3</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row>
    <row r="51" spans="1:118">
      <c r="A51" s="78" t="s">
        <v>77</v>
      </c>
      <c r="B51" s="79">
        <v>2.4E-2</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row>
    <row r="52" spans="1:118">
      <c r="A52" s="78" t="s">
        <v>78</v>
      </c>
      <c r="B52" s="79">
        <v>0.03</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row>
    <row r="53" spans="1:118">
      <c r="A53" s="80" t="s">
        <v>79</v>
      </c>
      <c r="B53" s="73">
        <f>0.0001548/0.277778</f>
        <v>5.5727955417635654E-4</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row>
    <row r="54" spans="1:118">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row>
    <row r="55" spans="1:118" ht="18">
      <c r="A55" s="81" t="s">
        <v>279</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row>
    <row r="56" spans="1:118">
      <c r="A56" s="75" t="s">
        <v>280</v>
      </c>
      <c r="B56" s="75">
        <v>2006</v>
      </c>
      <c r="C56" s="75">
        <v>2007</v>
      </c>
      <c r="D56" s="75">
        <v>2008</v>
      </c>
      <c r="E56" s="75">
        <v>2010</v>
      </c>
      <c r="F56" s="75">
        <v>2011</v>
      </c>
      <c r="G56" s="75">
        <v>2012</v>
      </c>
      <c r="H56" s="75">
        <v>2013</v>
      </c>
      <c r="I56" s="75">
        <v>2014</v>
      </c>
      <c r="J56" s="75">
        <v>2015</v>
      </c>
      <c r="K56" s="75">
        <v>2016</v>
      </c>
      <c r="L56" s="75">
        <v>2017</v>
      </c>
      <c r="M56" s="75"/>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row>
    <row r="57" spans="1:118">
      <c r="A57" s="64">
        <v>1913</v>
      </c>
      <c r="B57" s="64">
        <v>1795</v>
      </c>
      <c r="C57" s="64">
        <v>1578</v>
      </c>
      <c r="D57" s="64">
        <v>1830</v>
      </c>
      <c r="E57" s="64">
        <v>1820</v>
      </c>
      <c r="F57" s="64">
        <v>1515</v>
      </c>
      <c r="G57" s="64">
        <v>1913</v>
      </c>
      <c r="H57" s="64">
        <v>2138</v>
      </c>
      <c r="I57" s="64">
        <v>1424</v>
      </c>
      <c r="J57" s="82">
        <v>1688</v>
      </c>
      <c r="K57" s="82">
        <v>1947</v>
      </c>
      <c r="L57" s="82">
        <v>1780</v>
      </c>
      <c r="M57" s="64"/>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row>
    <row r="58" spans="1:118">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row>
    <row r="59" spans="1:118">
      <c r="A59" s="92" t="s">
        <v>33</v>
      </c>
      <c r="B59" s="92" t="s">
        <v>286</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row>
    <row r="60" spans="1:118">
      <c r="A60" s="92" t="s">
        <v>9</v>
      </c>
      <c r="B60" s="91">
        <v>0.7</v>
      </c>
      <c r="C60" s="58" t="s">
        <v>287</v>
      </c>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row>
    <row r="61" spans="1:118">
      <c r="A61" s="92" t="s">
        <v>10</v>
      </c>
      <c r="B61" s="91">
        <v>0.5</v>
      </c>
      <c r="C61" s="58" t="s">
        <v>287</v>
      </c>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row>
    <row r="62" spans="1:118">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row>
    <row r="63" spans="1:118">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row>
    <row r="64" spans="1:118">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row>
    <row r="65" spans="1:118" ht="18">
      <c r="A65" s="765" t="s">
        <v>284</v>
      </c>
      <c r="B65" s="765"/>
      <c r="C65" s="765"/>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row>
  </sheetData>
  <sheetProtection sheet="1" formatRows="0"/>
  <mergeCells count="6">
    <mergeCell ref="A65:C65"/>
    <mergeCell ref="A5:G5"/>
    <mergeCell ref="A47:A49"/>
    <mergeCell ref="B47:B49"/>
    <mergeCell ref="A29:D30"/>
    <mergeCell ref="A41:D4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2"/>
  <dimension ref="A1:AA34"/>
  <sheetViews>
    <sheetView showGridLines="0" workbookViewId="0">
      <selection activeCell="K2" sqref="K2:K8"/>
    </sheetView>
  </sheetViews>
  <sheetFormatPr baseColWidth="10" defaultColWidth="9.140625" defaultRowHeight="15"/>
  <cols>
    <col min="1" max="1" width="52.5703125" customWidth="1"/>
    <col min="2" max="3" width="11.42578125" customWidth="1"/>
    <col min="4" max="4" width="20.42578125" bestFit="1" customWidth="1"/>
  </cols>
  <sheetData>
    <row r="1" spans="1:23" ht="51">
      <c r="A1" s="6"/>
      <c r="B1" s="7" t="s">
        <v>13</v>
      </c>
      <c r="C1" s="8"/>
      <c r="D1" s="8"/>
      <c r="E1" s="8"/>
      <c r="F1" s="8"/>
      <c r="G1" s="8"/>
      <c r="H1" s="8"/>
      <c r="I1" s="8"/>
      <c r="J1" s="8"/>
      <c r="K1" s="8"/>
      <c r="L1" s="8"/>
      <c r="M1" s="8"/>
      <c r="N1" s="8"/>
      <c r="O1" s="8"/>
      <c r="P1" s="8"/>
      <c r="Q1" s="8"/>
      <c r="R1" s="8"/>
      <c r="S1" s="8"/>
      <c r="T1" s="8"/>
      <c r="U1" s="8"/>
      <c r="V1" s="8"/>
      <c r="W1" s="8"/>
    </row>
    <row r="2" spans="1:23">
      <c r="A2" s="9" t="s">
        <v>5</v>
      </c>
      <c r="B2" s="10">
        <v>0.36610920000000002</v>
      </c>
      <c r="C2" s="8"/>
      <c r="D2" s="8"/>
      <c r="E2" s="8"/>
      <c r="F2" s="8"/>
      <c r="G2" s="8"/>
      <c r="H2" s="8"/>
      <c r="I2" s="8"/>
      <c r="J2" s="11"/>
      <c r="L2" s="11"/>
      <c r="M2" s="8"/>
      <c r="N2" s="8"/>
      <c r="O2" s="8"/>
      <c r="P2" s="8"/>
      <c r="Q2" s="8"/>
      <c r="R2" s="8"/>
      <c r="S2" s="8"/>
      <c r="T2" s="8"/>
      <c r="U2" s="8"/>
      <c r="V2" s="8"/>
      <c r="W2" s="8"/>
    </row>
    <row r="3" spans="1:23" s="2" customFormat="1">
      <c r="A3" s="9" t="s">
        <v>67</v>
      </c>
      <c r="B3" s="10">
        <v>0.2026798378561297</v>
      </c>
      <c r="C3" s="8"/>
      <c r="D3" s="8"/>
      <c r="E3" s="8"/>
      <c r="F3" s="8"/>
      <c r="G3" s="8"/>
      <c r="H3" s="8"/>
      <c r="I3" s="8"/>
      <c r="J3" s="11"/>
      <c r="L3" s="11"/>
      <c r="M3" s="8"/>
      <c r="N3" s="8"/>
      <c r="O3" s="8"/>
      <c r="P3" s="8"/>
      <c r="Q3" s="8"/>
      <c r="R3" s="8"/>
      <c r="S3" s="8"/>
      <c r="T3" s="8"/>
      <c r="U3" s="8"/>
      <c r="V3" s="8"/>
      <c r="W3" s="8"/>
    </row>
    <row r="4" spans="1:23">
      <c r="A4" s="9" t="s">
        <v>3</v>
      </c>
      <c r="B4" s="10">
        <v>0.34307972553621952</v>
      </c>
      <c r="C4" s="8"/>
      <c r="D4" s="8"/>
      <c r="E4" s="8"/>
      <c r="F4" s="8"/>
      <c r="G4" s="8"/>
      <c r="H4" s="8"/>
      <c r="I4" s="8"/>
      <c r="J4" s="11"/>
      <c r="L4" s="11"/>
      <c r="M4" s="8"/>
      <c r="N4" s="8"/>
      <c r="O4" s="8"/>
      <c r="P4" s="8"/>
      <c r="Q4" s="8"/>
      <c r="R4" s="8"/>
      <c r="S4" s="8"/>
      <c r="T4" s="8"/>
      <c r="U4" s="8"/>
      <c r="V4" s="8"/>
      <c r="W4" s="8"/>
    </row>
    <row r="5" spans="1:23">
      <c r="A5" s="9" t="s">
        <v>2</v>
      </c>
      <c r="B5" s="10">
        <v>0.26135979091216727</v>
      </c>
      <c r="C5" s="8"/>
      <c r="D5" s="8"/>
      <c r="E5" s="13" t="s">
        <v>6</v>
      </c>
      <c r="F5" s="13" t="s">
        <v>7</v>
      </c>
      <c r="G5" s="8"/>
      <c r="H5" s="8"/>
      <c r="I5" s="8"/>
      <c r="J5" s="11"/>
      <c r="L5" s="11"/>
      <c r="M5" s="8"/>
      <c r="N5" s="8"/>
      <c r="O5" s="8"/>
      <c r="P5" s="8"/>
      <c r="Q5" s="8"/>
      <c r="R5" s="8"/>
      <c r="S5" s="8"/>
      <c r="T5" s="8"/>
      <c r="U5" s="8"/>
      <c r="V5" s="8"/>
      <c r="W5" s="8"/>
    </row>
    <row r="6" spans="1:23">
      <c r="A6" s="14" t="s">
        <v>56</v>
      </c>
      <c r="B6" s="10">
        <v>0.26819978544017159</v>
      </c>
      <c r="C6" s="8"/>
      <c r="D6" s="14" t="s">
        <v>2</v>
      </c>
      <c r="E6" s="15">
        <v>35475</v>
      </c>
      <c r="F6" s="16">
        <v>9.0399999999999991</v>
      </c>
      <c r="G6" s="15" t="s">
        <v>47</v>
      </c>
      <c r="H6" s="8"/>
      <c r="I6" s="8"/>
      <c r="J6" s="11"/>
      <c r="L6" s="11"/>
      <c r="M6" s="8"/>
      <c r="N6" s="8"/>
      <c r="O6" s="8"/>
      <c r="P6" s="8"/>
      <c r="Q6" s="8"/>
      <c r="R6" s="8"/>
      <c r="S6" s="8"/>
      <c r="T6" s="8"/>
      <c r="U6" s="8"/>
      <c r="V6" s="8"/>
      <c r="W6" s="8"/>
    </row>
    <row r="7" spans="1:23">
      <c r="A7" s="9" t="s">
        <v>4</v>
      </c>
      <c r="B7" s="10">
        <v>0.27576000000000001</v>
      </c>
      <c r="C7" s="8"/>
      <c r="D7" s="14" t="s">
        <v>56</v>
      </c>
      <c r="E7" s="15">
        <v>38080</v>
      </c>
      <c r="F7" s="16">
        <v>10.01</v>
      </c>
      <c r="G7" s="15" t="s">
        <v>47</v>
      </c>
      <c r="H7" s="8"/>
      <c r="I7" s="8"/>
      <c r="J7" s="11"/>
      <c r="L7" s="11"/>
      <c r="M7" s="8"/>
      <c r="N7" s="8"/>
      <c r="O7" s="8"/>
      <c r="P7" s="8"/>
      <c r="Q7" s="8"/>
      <c r="R7" s="8"/>
      <c r="S7" s="8"/>
      <c r="T7" s="8"/>
      <c r="U7" s="8"/>
      <c r="V7" s="8"/>
      <c r="W7" s="8"/>
    </row>
    <row r="8" spans="1:23" s="1" customFormat="1">
      <c r="A8" s="14" t="s">
        <v>20</v>
      </c>
      <c r="B8" s="103">
        <v>0.23723981020815182</v>
      </c>
      <c r="C8" s="8"/>
      <c r="D8" s="14" t="s">
        <v>20</v>
      </c>
      <c r="E8" s="15">
        <v>30055</v>
      </c>
      <c r="F8" s="16">
        <f>E8/(0.0036*1000000)</f>
        <v>8.3486111111111114</v>
      </c>
      <c r="G8" s="15" t="s">
        <v>47</v>
      </c>
      <c r="H8" s="8"/>
      <c r="I8" s="8"/>
      <c r="J8" s="11"/>
      <c r="L8" s="11"/>
      <c r="M8" s="8"/>
      <c r="N8" s="8"/>
      <c r="O8" s="8"/>
      <c r="P8" s="8"/>
      <c r="Q8" s="8"/>
      <c r="R8" s="8"/>
      <c r="S8" s="8"/>
      <c r="T8" s="8"/>
      <c r="U8" s="8"/>
      <c r="V8" s="8"/>
      <c r="W8" s="8"/>
    </row>
    <row r="9" spans="1:23">
      <c r="A9" s="9" t="s">
        <v>66</v>
      </c>
      <c r="B9" s="10">
        <v>0.2026798378561297</v>
      </c>
      <c r="C9" s="8"/>
      <c r="D9" s="9" t="s">
        <v>0</v>
      </c>
      <c r="E9" s="15"/>
      <c r="F9" s="16">
        <v>1</v>
      </c>
      <c r="G9" s="15" t="s">
        <v>57</v>
      </c>
      <c r="H9" s="8"/>
      <c r="I9" s="8"/>
      <c r="J9" s="11"/>
      <c r="K9" s="12" t="s">
        <v>68</v>
      </c>
      <c r="L9" s="11"/>
      <c r="M9" s="8"/>
      <c r="N9" s="8"/>
      <c r="O9" s="8"/>
      <c r="P9" s="8"/>
      <c r="Q9" s="8"/>
      <c r="R9" s="8"/>
      <c r="S9" s="8"/>
      <c r="T9" s="8"/>
      <c r="U9" s="8"/>
      <c r="V9" s="8"/>
      <c r="W9" s="8"/>
    </row>
    <row r="10" spans="1:23" ht="25.5">
      <c r="A10" s="9"/>
      <c r="B10" s="17"/>
      <c r="C10" s="18"/>
      <c r="D10" s="9" t="s">
        <v>66</v>
      </c>
      <c r="E10" s="15"/>
      <c r="F10" s="16">
        <v>0.90500000000000003</v>
      </c>
      <c r="G10" s="15" t="s">
        <v>57</v>
      </c>
      <c r="H10" s="8"/>
      <c r="I10" s="8"/>
      <c r="J10" s="11"/>
      <c r="K10" s="11"/>
      <c r="L10" s="11"/>
      <c r="M10" s="8"/>
      <c r="N10" s="8"/>
      <c r="O10" s="8"/>
      <c r="P10" s="8"/>
      <c r="Q10" s="8"/>
      <c r="R10" s="8"/>
      <c r="S10" s="8"/>
      <c r="T10" s="8"/>
      <c r="U10" s="8"/>
      <c r="V10" s="8"/>
      <c r="W10" s="8"/>
    </row>
    <row r="11" spans="1:23">
      <c r="A11" s="9" t="s">
        <v>35</v>
      </c>
      <c r="B11" s="19">
        <v>0.26140000000000002</v>
      </c>
      <c r="C11" s="8"/>
      <c r="D11" s="9" t="s">
        <v>67</v>
      </c>
      <c r="E11" s="15"/>
      <c r="F11" s="16">
        <f>F8</f>
        <v>8.3486111111111114</v>
      </c>
      <c r="G11" s="15" t="s">
        <v>58</v>
      </c>
      <c r="H11" s="8"/>
      <c r="I11" s="8"/>
      <c r="J11" s="11"/>
      <c r="K11" s="11"/>
      <c r="L11" s="11"/>
      <c r="M11" s="8"/>
      <c r="N11" s="8"/>
      <c r="O11" s="8"/>
      <c r="P11" s="8"/>
      <c r="Q11" s="8"/>
      <c r="R11" s="8"/>
      <c r="S11" s="8"/>
      <c r="T11" s="8"/>
      <c r="U11" s="8"/>
      <c r="V11" s="8"/>
      <c r="W11" s="8"/>
    </row>
    <row r="12" spans="1:23">
      <c r="A12" s="9" t="s">
        <v>51</v>
      </c>
      <c r="B12" s="19">
        <v>0.26542368</v>
      </c>
      <c r="C12" s="8"/>
      <c r="D12" s="9" t="s">
        <v>81</v>
      </c>
      <c r="E12" s="15"/>
      <c r="F12" s="15">
        <f>4700</f>
        <v>4700</v>
      </c>
      <c r="G12" s="15" t="s">
        <v>80</v>
      </c>
      <c r="H12" s="8"/>
      <c r="I12" s="8"/>
      <c r="J12" s="8"/>
      <c r="K12" s="8"/>
      <c r="L12" s="8"/>
      <c r="M12" s="8"/>
      <c r="N12" s="8"/>
      <c r="O12" s="8"/>
      <c r="P12" s="8"/>
      <c r="Q12" s="8"/>
      <c r="R12" s="8"/>
      <c r="S12" s="8"/>
      <c r="T12" s="8"/>
      <c r="U12" s="8"/>
      <c r="V12" s="8"/>
      <c r="W12" s="8"/>
    </row>
    <row r="13" spans="1:23" s="3" customFormat="1">
      <c r="A13" s="9" t="s">
        <v>81</v>
      </c>
      <c r="B13" s="20">
        <v>3.1319974944020043E-2</v>
      </c>
      <c r="C13" s="8"/>
      <c r="D13" s="9" t="s">
        <v>82</v>
      </c>
      <c r="E13" s="15"/>
      <c r="F13" s="16">
        <v>3500</v>
      </c>
      <c r="G13" s="15" t="s">
        <v>80</v>
      </c>
      <c r="H13" s="8"/>
      <c r="I13" s="8"/>
      <c r="J13" s="8"/>
      <c r="K13" s="8"/>
      <c r="L13" s="8"/>
      <c r="M13" s="8"/>
      <c r="N13" s="8"/>
      <c r="O13" s="8"/>
      <c r="P13" s="8"/>
      <c r="Q13" s="8"/>
      <c r="R13" s="8"/>
      <c r="S13" s="8"/>
      <c r="T13" s="8"/>
      <c r="U13" s="8"/>
      <c r="V13" s="8"/>
      <c r="W13" s="8"/>
    </row>
    <row r="14" spans="1:23" s="3" customFormat="1">
      <c r="A14" s="9" t="s">
        <v>82</v>
      </c>
      <c r="B14" s="20">
        <v>3.1319974944020043E-2</v>
      </c>
      <c r="C14" s="8"/>
      <c r="D14" s="21"/>
      <c r="E14" s="8"/>
      <c r="F14" s="8"/>
      <c r="G14" s="8"/>
      <c r="H14" s="8"/>
      <c r="I14" s="8"/>
      <c r="J14" s="8"/>
      <c r="K14" s="8"/>
      <c r="L14" s="8"/>
      <c r="M14" s="8"/>
      <c r="N14" s="8"/>
      <c r="O14" s="8"/>
      <c r="P14" s="8"/>
      <c r="Q14" s="8"/>
      <c r="R14" s="8"/>
      <c r="S14" s="8"/>
      <c r="T14" s="8"/>
      <c r="U14" s="8"/>
      <c r="V14" s="8"/>
      <c r="W14" s="8"/>
    </row>
    <row r="15" spans="1:23">
      <c r="A15" s="9" t="s">
        <v>19</v>
      </c>
      <c r="B15" s="19">
        <v>3.1319974944020043E-2</v>
      </c>
      <c r="C15" s="8"/>
      <c r="D15" s="8"/>
      <c r="E15" s="8"/>
      <c r="F15" s="8"/>
      <c r="G15" s="8"/>
      <c r="H15" s="8"/>
      <c r="I15" s="8"/>
      <c r="J15" s="8"/>
      <c r="K15" s="8"/>
      <c r="L15" s="8"/>
      <c r="M15" s="8"/>
      <c r="N15" s="8"/>
      <c r="O15" s="8"/>
      <c r="P15" s="8"/>
      <c r="Q15" s="8"/>
      <c r="R15" s="8"/>
      <c r="S15" s="8"/>
      <c r="T15" s="8"/>
      <c r="U15" s="8"/>
      <c r="V15" s="8"/>
      <c r="W15" s="8"/>
    </row>
    <row r="16" spans="1:23">
      <c r="A16" s="9" t="s">
        <v>69</v>
      </c>
      <c r="B16" s="19">
        <f>((10*25)+(0.6*298))*3.6/1000000</f>
        <v>1.5436799999999997E-3</v>
      </c>
      <c r="C16" s="8"/>
      <c r="D16" s="8"/>
      <c r="E16" s="8"/>
      <c r="F16" s="8"/>
      <c r="G16" s="8"/>
      <c r="H16" s="8"/>
      <c r="I16" s="8"/>
      <c r="J16" s="8"/>
      <c r="K16" s="8"/>
      <c r="L16" s="8"/>
      <c r="M16" s="8"/>
      <c r="N16" s="8"/>
      <c r="O16" s="8"/>
      <c r="P16" s="8"/>
      <c r="Q16" s="8"/>
      <c r="R16" s="8"/>
      <c r="S16" s="8"/>
      <c r="T16" s="8"/>
      <c r="U16" s="8"/>
      <c r="V16" s="8"/>
      <c r="W16" s="8"/>
    </row>
    <row r="17" spans="1:27">
      <c r="A17" s="9" t="s">
        <v>79</v>
      </c>
      <c r="B17" s="15">
        <v>2.1599982720013821E-3</v>
      </c>
      <c r="C17" s="8"/>
      <c r="D17" s="8"/>
      <c r="E17" s="8"/>
      <c r="F17" s="8"/>
      <c r="G17" s="8"/>
      <c r="H17" s="8"/>
      <c r="I17" s="8"/>
      <c r="J17" s="8"/>
      <c r="K17" s="8"/>
      <c r="L17" s="8"/>
      <c r="M17" s="8"/>
      <c r="N17" s="8"/>
      <c r="O17" s="8"/>
      <c r="P17" s="8"/>
      <c r="Q17" s="8"/>
      <c r="R17" s="8"/>
      <c r="S17" s="8"/>
      <c r="T17" s="8"/>
      <c r="U17" s="8"/>
      <c r="V17" s="8"/>
      <c r="W17" s="8"/>
    </row>
    <row r="18" spans="1:27" s="4" customFormat="1">
      <c r="A18" s="22"/>
      <c r="B18" s="8"/>
      <c r="C18" s="8"/>
      <c r="D18" s="8"/>
      <c r="E18" s="8"/>
      <c r="F18" s="8"/>
      <c r="G18" s="8"/>
      <c r="H18" s="8"/>
      <c r="I18" s="8"/>
      <c r="J18" s="8"/>
      <c r="K18" s="8"/>
      <c r="L18" s="8"/>
      <c r="M18" s="8"/>
      <c r="N18" s="8"/>
      <c r="O18" s="8"/>
      <c r="P18" s="8"/>
      <c r="Q18" s="8"/>
      <c r="R18" s="8"/>
      <c r="S18" s="8"/>
      <c r="T18" s="8"/>
      <c r="U18" s="8"/>
      <c r="V18" s="8"/>
      <c r="W18" s="8"/>
    </row>
    <row r="19" spans="1:27" s="5" customFormat="1">
      <c r="A19" s="9"/>
      <c r="B19" s="14">
        <v>2006</v>
      </c>
      <c r="C19" s="14">
        <v>2007</v>
      </c>
      <c r="D19" s="14">
        <v>2008</v>
      </c>
      <c r="E19" s="14">
        <v>2010</v>
      </c>
      <c r="F19" s="14">
        <v>2011</v>
      </c>
      <c r="G19" s="14">
        <v>2012</v>
      </c>
      <c r="H19" s="14">
        <v>2013</v>
      </c>
      <c r="I19" s="14">
        <v>2014</v>
      </c>
      <c r="J19" s="14">
        <v>2015</v>
      </c>
      <c r="K19" s="14">
        <v>2016</v>
      </c>
      <c r="L19" s="14">
        <v>2017</v>
      </c>
      <c r="M19" s="14">
        <v>2018</v>
      </c>
      <c r="N19" s="14">
        <v>2019</v>
      </c>
      <c r="O19" s="14">
        <v>2020</v>
      </c>
      <c r="P19" s="23"/>
      <c r="Q19" s="23"/>
      <c r="R19" s="23"/>
      <c r="S19" s="23"/>
      <c r="T19" s="23"/>
      <c r="U19" s="23"/>
      <c r="V19" s="23"/>
      <c r="W19" s="23"/>
    </row>
    <row r="20" spans="1:27" s="4" customFormat="1">
      <c r="A20" s="9" t="s">
        <v>270</v>
      </c>
      <c r="B20" s="15">
        <v>0.27900000000000003</v>
      </c>
      <c r="C20" s="15">
        <v>0.27900000000000003</v>
      </c>
      <c r="D20" s="15">
        <v>0.27900000000000003</v>
      </c>
      <c r="E20" s="15">
        <v>0.27900000000000003</v>
      </c>
      <c r="F20" s="15">
        <v>0.27900000000000003</v>
      </c>
      <c r="G20" s="15">
        <v>0.27900000000000003</v>
      </c>
      <c r="H20" s="15">
        <v>0.26200000000000001</v>
      </c>
      <c r="I20" s="15">
        <v>0.26200000000000001</v>
      </c>
      <c r="J20" s="15">
        <v>0.26200000000000001</v>
      </c>
      <c r="K20" s="15">
        <v>0.26200000000000001</v>
      </c>
      <c r="L20" s="15">
        <v>0.26200000000000001</v>
      </c>
      <c r="M20" s="15">
        <v>0.26200000000000001</v>
      </c>
      <c r="N20" s="15">
        <v>0.26200000000000001</v>
      </c>
      <c r="O20" s="15">
        <v>0.26200000000000001</v>
      </c>
      <c r="P20" s="8"/>
      <c r="Q20" s="8"/>
      <c r="R20" s="8"/>
      <c r="S20" s="8"/>
      <c r="T20" s="8"/>
      <c r="U20" s="8"/>
      <c r="V20" s="8"/>
      <c r="W20" s="8"/>
    </row>
    <row r="21" spans="1:27" s="4" customFormat="1">
      <c r="A21" s="22"/>
      <c r="B21" s="8"/>
      <c r="C21" s="8"/>
      <c r="D21" s="8"/>
      <c r="E21" s="8"/>
      <c r="F21" s="8"/>
      <c r="G21" s="8"/>
      <c r="H21" s="8"/>
      <c r="I21" s="8"/>
      <c r="J21" s="8"/>
      <c r="K21" s="8"/>
      <c r="L21" s="8"/>
      <c r="M21" s="8"/>
      <c r="N21" s="8"/>
      <c r="O21" s="8"/>
      <c r="P21" s="8"/>
      <c r="Q21" s="8"/>
      <c r="R21" s="8"/>
      <c r="S21" s="8"/>
      <c r="T21" s="8"/>
      <c r="U21" s="8"/>
      <c r="V21" s="8"/>
      <c r="W21" s="8"/>
    </row>
    <row r="22" spans="1:27" s="4" customFormat="1">
      <c r="A22" s="99" t="s">
        <v>64</v>
      </c>
      <c r="B22" s="99"/>
      <c r="C22" s="99"/>
      <c r="D22" s="99"/>
      <c r="E22" s="99"/>
    </row>
    <row r="23" spans="1:27" s="4" customFormat="1">
      <c r="A23" s="100" t="s">
        <v>65</v>
      </c>
      <c r="B23" s="101">
        <v>1990</v>
      </c>
      <c r="C23" s="101">
        <v>1995</v>
      </c>
      <c r="D23" s="101">
        <v>2000</v>
      </c>
      <c r="E23" s="100">
        <v>2005</v>
      </c>
      <c r="F23" s="100">
        <v>2006</v>
      </c>
      <c r="G23" s="100">
        <v>2007</v>
      </c>
      <c r="H23" s="100">
        <v>2008</v>
      </c>
      <c r="I23" s="100">
        <v>2010</v>
      </c>
      <c r="J23" s="100">
        <v>2011</v>
      </c>
      <c r="K23" s="100">
        <v>2012</v>
      </c>
      <c r="L23" s="100">
        <v>2013</v>
      </c>
      <c r="M23" s="100">
        <v>2014</v>
      </c>
      <c r="N23" s="100">
        <v>2015</v>
      </c>
      <c r="O23" s="100">
        <v>2016</v>
      </c>
      <c r="P23" s="100">
        <v>2017</v>
      </c>
      <c r="Q23" s="100">
        <v>2018</v>
      </c>
      <c r="R23" s="100">
        <v>2019</v>
      </c>
      <c r="S23" s="100">
        <v>2020</v>
      </c>
      <c r="T23" s="100">
        <v>2021</v>
      </c>
      <c r="U23" s="100">
        <v>2022</v>
      </c>
      <c r="V23" s="100">
        <v>2023</v>
      </c>
      <c r="W23" s="100">
        <v>2024</v>
      </c>
      <c r="X23" s="100">
        <v>2025</v>
      </c>
      <c r="Y23" s="100">
        <v>2026</v>
      </c>
      <c r="Z23" s="100">
        <v>2027</v>
      </c>
      <c r="AA23" s="100">
        <v>2028</v>
      </c>
    </row>
    <row r="24" spans="1:27" s="4" customFormat="1">
      <c r="A24" s="94">
        <v>1913</v>
      </c>
      <c r="B24" s="94">
        <v>1723</v>
      </c>
      <c r="C24" s="94">
        <v>1922</v>
      </c>
      <c r="D24" s="94">
        <v>1713.8</v>
      </c>
      <c r="E24" s="94">
        <v>1828.6000000000001</v>
      </c>
      <c r="F24" s="94">
        <v>1795</v>
      </c>
      <c r="G24" s="94">
        <v>1578</v>
      </c>
      <c r="H24" s="94">
        <v>1830</v>
      </c>
      <c r="I24" s="94">
        <v>1820</v>
      </c>
      <c r="J24" s="94">
        <v>1515</v>
      </c>
      <c r="K24" s="94">
        <v>1913</v>
      </c>
      <c r="L24" s="94">
        <v>2138</v>
      </c>
      <c r="M24" s="94">
        <v>1424</v>
      </c>
      <c r="N24" s="94">
        <v>1688</v>
      </c>
      <c r="O24" s="94">
        <v>1947</v>
      </c>
      <c r="P24" s="94">
        <v>1780</v>
      </c>
      <c r="Q24" s="94">
        <v>1424</v>
      </c>
      <c r="R24" s="94"/>
      <c r="S24" s="94"/>
      <c r="T24" s="94"/>
      <c r="U24" s="94"/>
      <c r="V24" s="94"/>
      <c r="W24" s="94"/>
      <c r="X24" s="94"/>
      <c r="Y24" s="94"/>
      <c r="Z24" s="94"/>
      <c r="AA24" s="94">
        <v>1715</v>
      </c>
    </row>
    <row r="25" spans="1:27" s="4" customFormat="1">
      <c r="A25" s="96" t="s">
        <v>9</v>
      </c>
      <c r="B25" s="98">
        <f>(1-$E$29+$E$29/B24*$A$24)</f>
        <v>1.077190946024376</v>
      </c>
      <c r="C25" s="98">
        <f>(1-$E$29+$E$29/C24*$A$24)</f>
        <v>0.99672216441207084</v>
      </c>
      <c r="D25" s="98">
        <f>(1-$E$29+$E$29/D24*$A$24)</f>
        <v>1.0813630528649785</v>
      </c>
      <c r="E25" s="98">
        <f>(1-$E$29+$E$29/E24*$A$24)</f>
        <v>1.0323088701739034</v>
      </c>
      <c r="F25" s="98">
        <f>(1-$E$29+$E$29/F24*$A$24)</f>
        <v>1.046016713091922</v>
      </c>
      <c r="G25" s="98">
        <f t="shared" ref="G25:AA25" si="0">(1-$E$29+$E$29/G24*$A$24)</f>
        <v>1.1486058301647655</v>
      </c>
      <c r="H25" s="98">
        <f t="shared" si="0"/>
        <v>1.0317486338797814</v>
      </c>
      <c r="I25" s="98">
        <f t="shared" si="0"/>
        <v>1.0357692307692308</v>
      </c>
      <c r="J25" s="98">
        <f t="shared" si="0"/>
        <v>1.183894389438944</v>
      </c>
      <c r="K25" s="98">
        <f t="shared" si="0"/>
        <v>1</v>
      </c>
      <c r="L25" s="98">
        <f t="shared" si="0"/>
        <v>0.92633302151543495</v>
      </c>
      <c r="M25" s="98">
        <f t="shared" si="0"/>
        <v>1.2403792134831459</v>
      </c>
      <c r="N25" s="98">
        <f t="shared" si="0"/>
        <v>1.0933056872037916</v>
      </c>
      <c r="O25" s="98">
        <f t="shared" si="0"/>
        <v>0.98777606574216736</v>
      </c>
      <c r="P25" s="98">
        <f t="shared" si="0"/>
        <v>1.0523033707865168</v>
      </c>
      <c r="Q25" s="98">
        <f t="shared" si="0"/>
        <v>1.2403792134831459</v>
      </c>
      <c r="R25" s="98" t="e">
        <f t="shared" si="0"/>
        <v>#DIV/0!</v>
      </c>
      <c r="S25" s="98" t="e">
        <f t="shared" si="0"/>
        <v>#DIV/0!</v>
      </c>
      <c r="T25" s="98" t="e">
        <f t="shared" si="0"/>
        <v>#DIV/0!</v>
      </c>
      <c r="U25" s="98" t="e">
        <f t="shared" si="0"/>
        <v>#DIV/0!</v>
      </c>
      <c r="V25" s="98" t="e">
        <f t="shared" si="0"/>
        <v>#DIV/0!</v>
      </c>
      <c r="W25" s="98" t="e">
        <f t="shared" si="0"/>
        <v>#DIV/0!</v>
      </c>
      <c r="X25" s="98" t="e">
        <f t="shared" si="0"/>
        <v>#DIV/0!</v>
      </c>
      <c r="Y25" s="98" t="e">
        <f t="shared" si="0"/>
        <v>#DIV/0!</v>
      </c>
      <c r="Z25" s="98" t="e">
        <f t="shared" si="0"/>
        <v>#DIV/0!</v>
      </c>
      <c r="AA25" s="98">
        <f t="shared" si="0"/>
        <v>1.0808163265306123</v>
      </c>
    </row>
    <row r="26" spans="1:27" s="4" customFormat="1">
      <c r="A26" s="96" t="s">
        <v>10</v>
      </c>
      <c r="B26" s="98">
        <f>(1-$E$30+$E$30/B24*$A$24)</f>
        <v>1.0551363900174113</v>
      </c>
      <c r="C26" s="98">
        <f>(1-$E$30+$E$30/C24*$A$24)</f>
        <v>0.99765868886576481</v>
      </c>
      <c r="D26" s="98">
        <f>(1-$E$30+$E$30/D24*$A$24)</f>
        <v>1.0581164663321276</v>
      </c>
      <c r="E26" s="98">
        <f>(1-$E$30+$E$30/E24*$A$24)</f>
        <v>1.0230777644099311</v>
      </c>
      <c r="F26" s="98">
        <f>(1-$E$30+$E$30/F24*$A$24)</f>
        <v>1.0328690807799443</v>
      </c>
      <c r="G26" s="98">
        <f t="shared" ref="G26:AA26" si="1">(1-$E$30+$E$30/G24*$A$24)</f>
        <v>1.1061470215462612</v>
      </c>
      <c r="H26" s="98">
        <f t="shared" si="1"/>
        <v>1.0226775956284153</v>
      </c>
      <c r="I26" s="98">
        <f t="shared" si="1"/>
        <v>1.0255494505494505</v>
      </c>
      <c r="J26" s="98">
        <f t="shared" si="1"/>
        <v>1.1313531353135313</v>
      </c>
      <c r="K26" s="98">
        <f t="shared" si="1"/>
        <v>1</v>
      </c>
      <c r="L26" s="98">
        <f t="shared" si="1"/>
        <v>0.94738072965388209</v>
      </c>
      <c r="M26" s="98">
        <f t="shared" si="1"/>
        <v>1.1716994382022472</v>
      </c>
      <c r="N26" s="98">
        <f t="shared" si="1"/>
        <v>1.0666469194312795</v>
      </c>
      <c r="O26" s="98">
        <f t="shared" si="1"/>
        <v>0.99126861838726255</v>
      </c>
      <c r="P26" s="98">
        <f t="shared" si="1"/>
        <v>1.0373595505617978</v>
      </c>
      <c r="Q26" s="98">
        <f t="shared" si="1"/>
        <v>1.1716994382022472</v>
      </c>
      <c r="R26" s="98" t="e">
        <f t="shared" si="1"/>
        <v>#DIV/0!</v>
      </c>
      <c r="S26" s="98" t="e">
        <f t="shared" si="1"/>
        <v>#DIV/0!</v>
      </c>
      <c r="T26" s="98" t="e">
        <f t="shared" si="1"/>
        <v>#DIV/0!</v>
      </c>
      <c r="U26" s="98" t="e">
        <f t="shared" si="1"/>
        <v>#DIV/0!</v>
      </c>
      <c r="V26" s="98" t="e">
        <f t="shared" si="1"/>
        <v>#DIV/0!</v>
      </c>
      <c r="W26" s="98" t="e">
        <f t="shared" si="1"/>
        <v>#DIV/0!</v>
      </c>
      <c r="X26" s="98" t="e">
        <f t="shared" si="1"/>
        <v>#DIV/0!</v>
      </c>
      <c r="Y26" s="98" t="e">
        <f t="shared" si="1"/>
        <v>#DIV/0!</v>
      </c>
      <c r="Z26" s="98" t="e">
        <f t="shared" si="1"/>
        <v>#DIV/0!</v>
      </c>
      <c r="AA26" s="98">
        <f t="shared" si="1"/>
        <v>1.0577259475218659</v>
      </c>
    </row>
    <row r="27" spans="1:27">
      <c r="A27" s="8"/>
      <c r="B27" s="8"/>
      <c r="C27" s="8"/>
      <c r="D27" s="95"/>
      <c r="E27" s="95"/>
      <c r="F27" s="8"/>
      <c r="G27" s="8"/>
      <c r="H27" s="8"/>
      <c r="I27" s="8"/>
      <c r="J27" s="8"/>
      <c r="K27" s="8"/>
      <c r="L27" s="8"/>
      <c r="M27" s="8"/>
      <c r="N27" s="8"/>
      <c r="O27" s="8"/>
      <c r="P27" s="8"/>
      <c r="Q27" s="8"/>
      <c r="R27" s="8"/>
      <c r="S27" s="8"/>
      <c r="T27" s="8"/>
      <c r="U27" s="8"/>
      <c r="V27" s="8"/>
      <c r="W27" s="8"/>
    </row>
    <row r="28" spans="1:27" ht="15" customHeight="1">
      <c r="A28" s="769" t="s">
        <v>74</v>
      </c>
      <c r="B28" s="769" t="s">
        <v>75</v>
      </c>
      <c r="C28" s="8"/>
      <c r="D28" s="95" t="s">
        <v>33</v>
      </c>
      <c r="E28" s="95" t="s">
        <v>286</v>
      </c>
      <c r="F28" s="8"/>
      <c r="G28" s="8"/>
      <c r="H28" s="8"/>
      <c r="I28" s="8"/>
      <c r="J28" s="8"/>
      <c r="K28" s="8"/>
      <c r="L28" s="8"/>
      <c r="M28" s="8"/>
      <c r="N28" s="8"/>
      <c r="O28" s="8"/>
      <c r="P28" s="8"/>
      <c r="Q28" s="8"/>
      <c r="R28" s="8"/>
      <c r="S28" s="8"/>
      <c r="T28" s="8"/>
      <c r="U28" s="8"/>
      <c r="V28" s="8"/>
      <c r="W28" s="8"/>
    </row>
    <row r="29" spans="1:27">
      <c r="A29" s="769"/>
      <c r="B29" s="769"/>
      <c r="C29" s="8"/>
      <c r="D29" s="96" t="s">
        <v>9</v>
      </c>
      <c r="E29" s="97">
        <v>0.7</v>
      </c>
      <c r="F29" s="8"/>
      <c r="G29" s="8"/>
      <c r="H29" s="8"/>
      <c r="I29" s="8"/>
      <c r="J29" s="8"/>
      <c r="K29" s="8"/>
      <c r="L29" s="8"/>
      <c r="M29" s="8"/>
      <c r="N29" s="8"/>
      <c r="O29" s="8"/>
      <c r="P29" s="8"/>
      <c r="Q29" s="8"/>
      <c r="R29" s="8"/>
      <c r="S29" s="8"/>
      <c r="T29" s="8"/>
      <c r="U29" s="8"/>
      <c r="V29" s="8"/>
      <c r="W29" s="8"/>
    </row>
    <row r="30" spans="1:27" ht="34.5" customHeight="1">
      <c r="A30" s="769"/>
      <c r="B30" s="769"/>
      <c r="C30" s="8"/>
      <c r="D30" s="96" t="s">
        <v>10</v>
      </c>
      <c r="E30" s="97">
        <v>0.5</v>
      </c>
      <c r="F30" s="8"/>
      <c r="G30" s="8"/>
      <c r="H30" s="8"/>
      <c r="I30" s="8"/>
      <c r="J30" s="8"/>
      <c r="K30" s="8"/>
      <c r="L30" s="8"/>
      <c r="M30" s="8"/>
      <c r="N30" s="8"/>
      <c r="O30" s="8"/>
      <c r="P30" s="8"/>
      <c r="Q30" s="8"/>
      <c r="R30" s="8"/>
      <c r="S30" s="8"/>
      <c r="T30" s="8"/>
      <c r="U30" s="8"/>
      <c r="V30" s="8"/>
      <c r="W30" s="8"/>
    </row>
    <row r="31" spans="1:27">
      <c r="A31" s="25" t="s">
        <v>76</v>
      </c>
      <c r="B31" s="26">
        <v>7.0000000000000001E-3</v>
      </c>
      <c r="C31" s="8"/>
      <c r="D31" s="8"/>
      <c r="E31" s="8"/>
      <c r="F31" s="8"/>
      <c r="G31" s="8"/>
      <c r="H31" s="8"/>
      <c r="I31" s="8"/>
      <c r="J31" s="8"/>
      <c r="K31" s="8"/>
      <c r="L31" s="8"/>
      <c r="M31" s="8"/>
      <c r="N31" s="8"/>
      <c r="O31" s="8"/>
      <c r="P31" s="8"/>
      <c r="Q31" s="8"/>
      <c r="R31" s="8"/>
      <c r="S31" s="8"/>
      <c r="T31" s="8"/>
      <c r="U31" s="8"/>
      <c r="V31" s="8"/>
      <c r="W31" s="8"/>
    </row>
    <row r="32" spans="1:27">
      <c r="A32" s="27" t="s">
        <v>77</v>
      </c>
      <c r="B32" s="26">
        <v>2.4E-2</v>
      </c>
      <c r="C32" s="8"/>
      <c r="D32" s="8"/>
      <c r="E32" s="8"/>
      <c r="F32" s="8"/>
      <c r="G32" s="8"/>
      <c r="H32" s="8"/>
      <c r="I32" s="8"/>
      <c r="J32" s="8"/>
      <c r="K32" s="8"/>
      <c r="L32" s="8"/>
      <c r="M32" s="8"/>
      <c r="N32" s="8"/>
      <c r="O32" s="8"/>
      <c r="P32" s="8"/>
      <c r="Q32" s="8"/>
      <c r="R32" s="8"/>
      <c r="S32" s="8"/>
      <c r="T32" s="8"/>
      <c r="U32" s="8"/>
      <c r="V32" s="8"/>
      <c r="W32" s="8"/>
    </row>
    <row r="33" spans="1:23">
      <c r="A33" s="27" t="s">
        <v>78</v>
      </c>
      <c r="B33" s="26">
        <v>0.03</v>
      </c>
      <c r="C33" s="8"/>
      <c r="D33" s="8"/>
      <c r="E33" s="8"/>
      <c r="F33" s="8"/>
      <c r="G33" s="8"/>
      <c r="H33" s="8"/>
      <c r="I33" s="8"/>
      <c r="J33" s="8"/>
      <c r="K33" s="8"/>
      <c r="L33" s="8"/>
      <c r="M33" s="8"/>
      <c r="N33" s="8"/>
      <c r="O33" s="8"/>
      <c r="P33" s="8"/>
      <c r="Q33" s="8"/>
      <c r="R33" s="8"/>
      <c r="S33" s="8"/>
      <c r="T33" s="8"/>
      <c r="U33" s="8"/>
      <c r="V33" s="8"/>
      <c r="W33" s="8"/>
    </row>
    <row r="34" spans="1:23">
      <c r="A34" s="24" t="s">
        <v>79</v>
      </c>
      <c r="B34" s="24">
        <f>0.0001548/0.277778</f>
        <v>5.5727955417635654E-4</v>
      </c>
      <c r="C34" s="8"/>
      <c r="D34" s="8"/>
      <c r="E34" s="8"/>
      <c r="F34" s="8"/>
      <c r="G34" s="8"/>
      <c r="H34" s="8"/>
      <c r="I34" s="8"/>
      <c r="J34" s="8"/>
      <c r="K34" s="8"/>
      <c r="L34" s="8"/>
      <c r="M34" s="8"/>
      <c r="N34" s="8"/>
      <c r="O34" s="8"/>
      <c r="P34" s="8"/>
      <c r="Q34" s="8"/>
      <c r="R34" s="8"/>
      <c r="S34" s="8"/>
      <c r="T34" s="8"/>
      <c r="U34" s="8"/>
      <c r="V34" s="8"/>
      <c r="W34" s="8"/>
    </row>
  </sheetData>
  <sheetProtection formatRows="0"/>
  <mergeCells count="2">
    <mergeCell ref="A28:A30"/>
    <mergeCell ref="B28:B3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688A-298B-4F95-87C0-4D7A500E3EF6}">
  <sheetPr>
    <tabColor rgb="FF92D050"/>
    <pageSetUpPr fitToPage="1"/>
  </sheetPr>
  <dimension ref="A1:S96"/>
  <sheetViews>
    <sheetView showGridLines="0" zoomScale="90" zoomScaleNormal="90" zoomScaleSheetLayoutView="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t="s">
        <v>769</v>
      </c>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439"/>
      <c r="C26" s="361" t="s">
        <v>699</v>
      </c>
      <c r="D26" s="440" t="s">
        <v>702</v>
      </c>
      <c r="E26" s="363" t="s">
        <v>701</v>
      </c>
      <c r="F26" s="441"/>
      <c r="G26" s="329"/>
      <c r="H26" s="329"/>
      <c r="I26" s="329"/>
    </row>
    <row r="27" spans="1:19" ht="30">
      <c r="A27" s="712"/>
      <c r="B27" s="439"/>
      <c r="C27" s="361" t="s">
        <v>699</v>
      </c>
      <c r="D27" s="440"/>
      <c r="E27" s="363" t="s">
        <v>701</v>
      </c>
      <c r="F27" s="441"/>
      <c r="G27" s="329"/>
      <c r="H27" s="329"/>
      <c r="I27" s="329"/>
    </row>
    <row r="28" spans="1:19" ht="30">
      <c r="A28" s="712"/>
      <c r="B28" s="439"/>
      <c r="C28" s="361" t="s">
        <v>699</v>
      </c>
      <c r="D28" s="440"/>
      <c r="E28" s="363" t="s">
        <v>701</v>
      </c>
      <c r="F28" s="441"/>
      <c r="G28" s="329"/>
      <c r="H28" s="329"/>
      <c r="I28" s="329"/>
    </row>
    <row r="29" spans="1:19" ht="30">
      <c r="A29" s="712"/>
      <c r="B29" s="439"/>
      <c r="C29" s="361" t="s">
        <v>699</v>
      </c>
      <c r="D29" s="440"/>
      <c r="E29" s="363" t="s">
        <v>701</v>
      </c>
      <c r="F29" s="441"/>
      <c r="G29" s="329"/>
      <c r="H29" s="329"/>
      <c r="I29" s="329"/>
    </row>
    <row r="30" spans="1:19" ht="30.75" thickBot="1">
      <c r="A30" s="713"/>
      <c r="B30" s="439"/>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438" t="s">
        <v>55</v>
      </c>
      <c r="B52" s="762" t="s">
        <v>723</v>
      </c>
      <c r="C52" s="762"/>
      <c r="D52" s="762"/>
      <c r="E52" s="380" t="s">
        <v>724</v>
      </c>
      <c r="F52" s="438"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q1BjUtlaH1WQ7IhXw+fdzdZPSH/powbGcgKuErKeyZajJonZ5+U2DtKF/t51ssr8BvIgoRkYB/EvD5My+/8urw==" saltValue="+Ei3MLEntxVb0bB/JGLuiQ=="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7" priority="1" stopIfTrue="1">
      <formula>ISBLANK(A2)</formula>
    </cfRule>
  </conditionalFormatting>
  <dataValidations count="13">
    <dataValidation type="list" allowBlank="1" showInputMessage="1" showErrorMessage="1" sqref="F44" xr:uid="{0C27D85A-ABDB-441D-BF19-E0CBFDCB3D8A}">
      <formula1>TYPE_SUBSIDE</formula1>
    </dataValidation>
    <dataValidation type="list" allowBlank="1" showInputMessage="1" showErrorMessage="1" sqref="F6" xr:uid="{32F91863-7720-428A-AD64-5D18E093ABE4}">
      <formula1>N_ACTION</formula1>
    </dataValidation>
    <dataValidation type="list" allowBlank="1" showInputMessage="1" showErrorMessage="1" sqref="D10" xr:uid="{22913B34-7027-45C9-9DD6-6AD8E972B935}">
      <formula1>MOYENS</formula1>
    </dataValidation>
    <dataValidation type="list" allowBlank="1" showInputMessage="1" showErrorMessage="1" sqref="E8:F8 G53:G60" xr:uid="{CD4CB839-E364-404C-A34D-6282187D4BCF}">
      <formula1>STATUT_ACTION</formula1>
    </dataValidation>
    <dataValidation type="list" allowBlank="1" showInputMessage="1" showErrorMessage="1" sqref="F2:F4" xr:uid="{73F916CA-90E5-4D02-8BA0-C26B69C67938}">
      <formula1>OUI_NON</formula1>
    </dataValidation>
    <dataValidation type="list" allowBlank="1" showInputMessage="1" showErrorMessage="1" sqref="A7" xr:uid="{FC16522C-A404-48D7-868D-5BC027530E24}">
      <formula1>IF($F$2="OUI",Atténuation,Adaptation)</formula1>
    </dataValidation>
    <dataValidation type="list" allowBlank="1" showInputMessage="1" showErrorMessage="1" sqref="B10" xr:uid="{A173D01E-1329-4819-9AAD-BC543A70BBF6}">
      <formula1>IF($F$3="OUI",Risques,INDIRECT($A$7))</formula1>
    </dataValidation>
    <dataValidation type="list" allowBlank="1" showInputMessage="1" showErrorMessage="1" sqref="H70:H78 I84:I93" xr:uid="{4153FADA-FE24-4E00-ADAC-4C9202515A5C}">
      <formula1>Sélection</formula1>
    </dataValidation>
    <dataValidation type="list" allowBlank="1" showInputMessage="1" showErrorMessage="1" sqref="D40:F40" xr:uid="{9E48E919-679B-4C1A-9A2E-2B395B7DCFD7}">
      <formula1>Type_de_dépense</formula1>
    </dataValidation>
    <dataValidation type="list" allowBlank="1" showInputMessage="1" showErrorMessage="1" sqref="D26:D30" xr:uid="{F5296837-AAB1-4489-8F97-BC9C9426055B}">
      <formula1>Parties_prenantes</formula1>
    </dataValidation>
    <dataValidation type="list" allowBlank="1" showInputMessage="1" showErrorMessage="1" sqref="B11" xr:uid="{9A33E734-E2FC-49C9-9837-DDF63713508B}">
      <formula1>AXES_PRECARITE</formula1>
    </dataValidation>
    <dataValidation type="list" allowBlank="1" showInputMessage="1" showErrorMessage="1" sqref="H79" xr:uid="{14A36126-0818-427D-B9F1-3E82BE7C395A}">
      <formula1>selection</formula1>
    </dataValidation>
    <dataValidation type="list" allowBlank="1" showInputMessage="1" showErrorMessage="1" sqref="H84:H93" xr:uid="{B6C6C110-7CA3-48D2-9106-5F02F3F5F670}">
      <formula1>INDIC_QUALI</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32773"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32774"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32775"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32776"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32777"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32778"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32779"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32780"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32781"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AF82-2925-46F6-B9BB-6B5275E6BA92}">
  <sheetPr>
    <tabColor rgb="FF92D050"/>
    <pageSetUpPr fitToPage="1"/>
  </sheetPr>
  <dimension ref="A1:S96"/>
  <sheetViews>
    <sheetView showGridLines="0" zoomScale="90" zoomScaleNormal="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439"/>
      <c r="C26" s="361" t="s">
        <v>699</v>
      </c>
      <c r="D26" s="440" t="s">
        <v>702</v>
      </c>
      <c r="E26" s="363" t="s">
        <v>701</v>
      </c>
      <c r="F26" s="441"/>
      <c r="G26" s="329"/>
      <c r="H26" s="329"/>
      <c r="I26" s="329"/>
    </row>
    <row r="27" spans="1:19" ht="30">
      <c r="A27" s="712"/>
      <c r="B27" s="439"/>
      <c r="C27" s="361" t="s">
        <v>699</v>
      </c>
      <c r="D27" s="440"/>
      <c r="E27" s="363" t="s">
        <v>701</v>
      </c>
      <c r="F27" s="441"/>
      <c r="G27" s="329"/>
      <c r="H27" s="329"/>
      <c r="I27" s="329"/>
    </row>
    <row r="28" spans="1:19" ht="30">
      <c r="A28" s="712"/>
      <c r="B28" s="439"/>
      <c r="C28" s="361" t="s">
        <v>699</v>
      </c>
      <c r="D28" s="440"/>
      <c r="E28" s="363" t="s">
        <v>701</v>
      </c>
      <c r="F28" s="441"/>
      <c r="G28" s="329"/>
      <c r="H28" s="329"/>
      <c r="I28" s="329"/>
    </row>
    <row r="29" spans="1:19" ht="30">
      <c r="A29" s="712"/>
      <c r="B29" s="439"/>
      <c r="C29" s="361" t="s">
        <v>699</v>
      </c>
      <c r="D29" s="440"/>
      <c r="E29" s="363" t="s">
        <v>701</v>
      </c>
      <c r="F29" s="441"/>
      <c r="G29" s="329"/>
      <c r="H29" s="329"/>
      <c r="I29" s="329"/>
    </row>
    <row r="30" spans="1:19" ht="30.75" thickBot="1">
      <c r="A30" s="713"/>
      <c r="B30" s="439"/>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438" t="s">
        <v>55</v>
      </c>
      <c r="B52" s="762" t="s">
        <v>723</v>
      </c>
      <c r="C52" s="762"/>
      <c r="D52" s="762"/>
      <c r="E52" s="380" t="s">
        <v>724</v>
      </c>
      <c r="F52" s="438"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UfmikKgB0EvBvb21mPfcPTWEMAoRn4ZiI6OTu7PjB9e/Ctky0FTz8JRwf6B2lMxm/+eT5ZG33/SGjXlkQTitqw==" saltValue="8jKy0c0O5YsmUcxWGINUmA=="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6" priority="1" stopIfTrue="1">
      <formula>ISBLANK(A2)</formula>
    </cfRule>
  </conditionalFormatting>
  <dataValidations count="13">
    <dataValidation type="list" allowBlank="1" showInputMessage="1" showErrorMessage="1" sqref="F44" xr:uid="{C6F060F3-1802-4BA5-8E15-FEA24EFDD968}">
      <formula1>TYPE_SUBSIDE</formula1>
    </dataValidation>
    <dataValidation type="list" allowBlank="1" showInputMessage="1" showErrorMessage="1" sqref="F6" xr:uid="{3B4651DB-1DE9-40FE-AAD2-143A5C216269}">
      <formula1>N_ACTION</formula1>
    </dataValidation>
    <dataValidation type="list" allowBlank="1" showInputMessage="1" showErrorMessage="1" sqref="D10" xr:uid="{E5230287-E206-445F-9CAF-1ADC730A9CF0}">
      <formula1>MOYENS</formula1>
    </dataValidation>
    <dataValidation type="list" allowBlank="1" showInputMessage="1" showErrorMessage="1" sqref="E8:F8 G53:G60" xr:uid="{8E9D02E0-BE28-48C4-AF2C-8658D9295B4D}">
      <formula1>STATUT_ACTION</formula1>
    </dataValidation>
    <dataValidation type="list" allowBlank="1" showInputMessage="1" showErrorMessage="1" sqref="F2:F4" xr:uid="{72C960C3-39A0-41AB-859B-E3481D004F2C}">
      <formula1>OUI_NON</formula1>
    </dataValidation>
    <dataValidation type="list" allowBlank="1" showInputMessage="1" showErrorMessage="1" sqref="A7" xr:uid="{79E0B17E-1843-44AC-B05A-123FBF3B3DC1}">
      <formula1>IF($F$2="OUI",Atténuation,Adaptation)</formula1>
    </dataValidation>
    <dataValidation type="list" allowBlank="1" showInputMessage="1" showErrorMessage="1" sqref="B10" xr:uid="{2B5DD767-6EF9-4BBF-B772-8758FB48249E}">
      <formula1>IF($F$3="OUI",Risques,INDIRECT($A$7))</formula1>
    </dataValidation>
    <dataValidation type="list" allowBlank="1" showInputMessage="1" showErrorMessage="1" sqref="H70:H78 I84:I93" xr:uid="{2602FBDC-7467-423C-8296-F16D52329A9C}">
      <formula1>Sélection</formula1>
    </dataValidation>
    <dataValidation type="list" allowBlank="1" showInputMessage="1" showErrorMessage="1" sqref="D40:F40" xr:uid="{AE8450B3-CF71-4BE2-9AFA-C34ADEC10050}">
      <formula1>Type_de_dépense</formula1>
    </dataValidation>
    <dataValidation type="list" allowBlank="1" showInputMessage="1" showErrorMessage="1" sqref="D26:D30" xr:uid="{4A4D9DD4-3388-455F-B9DF-28FA87C26E74}">
      <formula1>Parties_prenantes</formula1>
    </dataValidation>
    <dataValidation type="list" allowBlank="1" showInputMessage="1" showErrorMessage="1" sqref="B11" xr:uid="{E9620E55-653F-4856-82FC-5E2E3E5B14EF}">
      <formula1>AXES_PRECARITE</formula1>
    </dataValidation>
    <dataValidation type="list" allowBlank="1" showInputMessage="1" showErrorMessage="1" sqref="H79" xr:uid="{AC8C5F43-925D-4F74-B550-D6D51AD1C6BF}">
      <formula1>selection</formula1>
    </dataValidation>
    <dataValidation type="list" allowBlank="1" showInputMessage="1" showErrorMessage="1" sqref="H84:H93" xr:uid="{C6DBDDD0-F63A-4BEE-B34F-2F539DC30DC0}">
      <formula1>INDIC_QUALI</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33794"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33795"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33796"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33797"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33798"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33799"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33800"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33801"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33802"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33803"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33804"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33805"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DE65-D6AD-4985-832D-058276824CB4}">
  <sheetPr>
    <tabColor rgb="FF92D050"/>
    <pageSetUpPr fitToPage="1"/>
  </sheetPr>
  <dimension ref="A1:S96"/>
  <sheetViews>
    <sheetView showGridLines="0" zoomScale="90" zoomScaleNormal="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439"/>
      <c r="C26" s="361" t="s">
        <v>699</v>
      </c>
      <c r="D26" s="440" t="s">
        <v>702</v>
      </c>
      <c r="E26" s="363" t="s">
        <v>701</v>
      </c>
      <c r="F26" s="441"/>
      <c r="G26" s="329"/>
      <c r="H26" s="329"/>
      <c r="I26" s="329"/>
    </row>
    <row r="27" spans="1:19" ht="30">
      <c r="A27" s="712"/>
      <c r="B27" s="439"/>
      <c r="C27" s="361" t="s">
        <v>699</v>
      </c>
      <c r="D27" s="440"/>
      <c r="E27" s="363" t="s">
        <v>701</v>
      </c>
      <c r="F27" s="441"/>
      <c r="G27" s="329"/>
      <c r="H27" s="329"/>
      <c r="I27" s="329"/>
    </row>
    <row r="28" spans="1:19" ht="30">
      <c r="A28" s="712"/>
      <c r="B28" s="439"/>
      <c r="C28" s="361" t="s">
        <v>699</v>
      </c>
      <c r="D28" s="440"/>
      <c r="E28" s="363" t="s">
        <v>701</v>
      </c>
      <c r="F28" s="441"/>
      <c r="G28" s="329"/>
      <c r="H28" s="329"/>
      <c r="I28" s="329"/>
    </row>
    <row r="29" spans="1:19" ht="30">
      <c r="A29" s="712"/>
      <c r="B29" s="439"/>
      <c r="C29" s="361" t="s">
        <v>699</v>
      </c>
      <c r="D29" s="440"/>
      <c r="E29" s="363" t="s">
        <v>701</v>
      </c>
      <c r="F29" s="441"/>
      <c r="G29" s="329"/>
      <c r="H29" s="329"/>
      <c r="I29" s="329"/>
    </row>
    <row r="30" spans="1:19" ht="30.75" thickBot="1">
      <c r="A30" s="713"/>
      <c r="B30" s="439"/>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438" t="s">
        <v>55</v>
      </c>
      <c r="B52" s="762" t="s">
        <v>723</v>
      </c>
      <c r="C52" s="762"/>
      <c r="D52" s="762"/>
      <c r="E52" s="380" t="s">
        <v>724</v>
      </c>
      <c r="F52" s="438"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zwciaGiFC6lby8UKNC+d0avK3bbWZf0J1dm8o2S8JFd8LKvzz6O3Eq4DYfdP+vfm1tMyY6lL52x2f8qlwnSfTw==" saltValue="W0ivsa1t9G7OVCaPvI1ypQ=="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5" priority="1" stopIfTrue="1">
      <formula>ISBLANK(A2)</formula>
    </cfRule>
  </conditionalFormatting>
  <dataValidations count="13">
    <dataValidation type="list" allowBlank="1" showInputMessage="1" showErrorMessage="1" sqref="F44" xr:uid="{A3FB9DBB-3D9F-49E8-A160-5C1E941FD160}">
      <formula1>TYPE_SUBSIDE</formula1>
    </dataValidation>
    <dataValidation type="list" allowBlank="1" showInputMessage="1" showErrorMessage="1" sqref="F6" xr:uid="{FADC63C0-19D3-4BA7-9E16-74ED9CA5383B}">
      <formula1>N_ACTION</formula1>
    </dataValidation>
    <dataValidation type="list" allowBlank="1" showInputMessage="1" showErrorMessage="1" sqref="D10" xr:uid="{77CBF650-8726-466D-9104-D85F3E1375C6}">
      <formula1>MOYENS</formula1>
    </dataValidation>
    <dataValidation type="list" allowBlank="1" showInputMessage="1" showErrorMessage="1" sqref="E8:F8 G53:G60" xr:uid="{2C38AEC6-BC3E-4DDF-B9AD-34FB4FAA59D8}">
      <formula1>STATUT_ACTION</formula1>
    </dataValidation>
    <dataValidation type="list" allowBlank="1" showInputMessage="1" showErrorMessage="1" sqref="F2:F4" xr:uid="{F7D3A722-B225-44CA-9851-4D7C86F5D8FF}">
      <formula1>OUI_NON</formula1>
    </dataValidation>
    <dataValidation type="list" allowBlank="1" showInputMessage="1" showErrorMessage="1" sqref="A7" xr:uid="{D8371EAB-E6DE-4A05-AD49-7DD21232095E}">
      <formula1>IF($F$2="OUI",Atténuation,Adaptation)</formula1>
    </dataValidation>
    <dataValidation type="list" allowBlank="1" showInputMessage="1" showErrorMessage="1" sqref="B10" xr:uid="{CA7DBEB3-FF35-41D4-A58B-F2E90D4A8CB8}">
      <formula1>IF($F$3="OUI",Risques,INDIRECT($A$7))</formula1>
    </dataValidation>
    <dataValidation type="list" allowBlank="1" showInputMessage="1" showErrorMessage="1" sqref="H70:H78 I84:I93" xr:uid="{F765AB90-E48C-4F71-861D-016E17A71086}">
      <formula1>Sélection</formula1>
    </dataValidation>
    <dataValidation type="list" allowBlank="1" showInputMessage="1" showErrorMessage="1" sqref="D40:F40" xr:uid="{04DA4646-0889-4201-B016-7ED3D7C307E9}">
      <formula1>Type_de_dépense</formula1>
    </dataValidation>
    <dataValidation type="list" allowBlank="1" showInputMessage="1" showErrorMessage="1" sqref="D26:D30" xr:uid="{FBFFEADA-FEA5-44D4-AFE1-3C17B7798ACD}">
      <formula1>Parties_prenantes</formula1>
    </dataValidation>
    <dataValidation type="list" allowBlank="1" showInputMessage="1" showErrorMessage="1" sqref="B11" xr:uid="{7DC0040E-1484-4876-9677-953D7D2E2258}">
      <formula1>AXES_PRECARITE</formula1>
    </dataValidation>
    <dataValidation type="list" allowBlank="1" showInputMessage="1" showErrorMessage="1" sqref="H79" xr:uid="{E925ADF7-77F6-4808-AA3E-709C462B0FCE}">
      <formula1>selection</formula1>
    </dataValidation>
    <dataValidation type="list" allowBlank="1" showInputMessage="1" showErrorMessage="1" sqref="H84:H93" xr:uid="{A728C823-67A0-4495-B9A6-BB32936592AB}">
      <formula1>INDIC_QUALI</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34818"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34819"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34820"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34821"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34822"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34823"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34824"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34825"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34826"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34827"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34828"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34829"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4F99-D9AE-446B-B0FB-7C05334406FB}">
  <sheetPr>
    <tabColor rgb="FF92D050"/>
    <pageSetUpPr fitToPage="1"/>
  </sheetPr>
  <dimension ref="A1:S96"/>
  <sheetViews>
    <sheetView showGridLines="0" zoomScale="90" zoomScaleNormal="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439"/>
      <c r="C26" s="361" t="s">
        <v>699</v>
      </c>
      <c r="D26" s="440" t="s">
        <v>702</v>
      </c>
      <c r="E26" s="363" t="s">
        <v>701</v>
      </c>
      <c r="F26" s="441"/>
      <c r="G26" s="329"/>
      <c r="H26" s="329"/>
      <c r="I26" s="329"/>
    </row>
    <row r="27" spans="1:19" ht="30">
      <c r="A27" s="712"/>
      <c r="B27" s="439"/>
      <c r="C27" s="361" t="s">
        <v>699</v>
      </c>
      <c r="D27" s="440"/>
      <c r="E27" s="363" t="s">
        <v>701</v>
      </c>
      <c r="F27" s="441"/>
      <c r="G27" s="329"/>
      <c r="H27" s="329"/>
      <c r="I27" s="329"/>
    </row>
    <row r="28" spans="1:19" ht="30">
      <c r="A28" s="712"/>
      <c r="B28" s="439"/>
      <c r="C28" s="361" t="s">
        <v>699</v>
      </c>
      <c r="D28" s="440"/>
      <c r="E28" s="363" t="s">
        <v>701</v>
      </c>
      <c r="F28" s="441"/>
      <c r="G28" s="329"/>
      <c r="H28" s="329"/>
      <c r="I28" s="329"/>
    </row>
    <row r="29" spans="1:19" ht="30">
      <c r="A29" s="712"/>
      <c r="B29" s="439"/>
      <c r="C29" s="361" t="s">
        <v>699</v>
      </c>
      <c r="D29" s="440"/>
      <c r="E29" s="363" t="s">
        <v>701</v>
      </c>
      <c r="F29" s="441"/>
      <c r="G29" s="329"/>
      <c r="H29" s="329"/>
      <c r="I29" s="329"/>
    </row>
    <row r="30" spans="1:19" ht="30.75" thickBot="1">
      <c r="A30" s="713"/>
      <c r="B30" s="439"/>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438" t="s">
        <v>55</v>
      </c>
      <c r="B52" s="762" t="s">
        <v>723</v>
      </c>
      <c r="C52" s="762"/>
      <c r="D52" s="762"/>
      <c r="E52" s="380" t="s">
        <v>724</v>
      </c>
      <c r="F52" s="438"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u1LUHJf9sU3V6DuNmVZqLB2QXn+bt8cdlIa59GGjqzVY5+Z+K2dkxDlLSMPOkE8u0LG0+jAE02RawC8OkSmxnQ==" saltValue="x182UqJLmOlsAKESJ8qkoQ=="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4" priority="1" stopIfTrue="1">
      <formula>ISBLANK(A2)</formula>
    </cfRule>
  </conditionalFormatting>
  <dataValidations count="13">
    <dataValidation type="list" allowBlank="1" showInputMessage="1" showErrorMessage="1" sqref="F44" xr:uid="{365CEDC4-F3DB-4693-855D-F31BDE22A96E}">
      <formula1>TYPE_SUBSIDE</formula1>
    </dataValidation>
    <dataValidation type="list" allowBlank="1" showInputMessage="1" showErrorMessage="1" sqref="F6" xr:uid="{21C645E4-3D70-4B6B-B1F4-7F2D6923D15F}">
      <formula1>N_ACTION</formula1>
    </dataValidation>
    <dataValidation type="list" allowBlank="1" showInputMessage="1" showErrorMessage="1" sqref="D10" xr:uid="{DA3454B0-1CDD-4ED1-98CD-FB55FE086506}">
      <formula1>MOYENS</formula1>
    </dataValidation>
    <dataValidation type="list" allowBlank="1" showInputMessage="1" showErrorMessage="1" sqref="E8:F8 G53:G60" xr:uid="{606910A8-D35F-4E18-9C85-54117BBDBD75}">
      <formula1>STATUT_ACTION</formula1>
    </dataValidation>
    <dataValidation type="list" allowBlank="1" showInputMessage="1" showErrorMessage="1" sqref="F2:F4" xr:uid="{DCAC1198-FB00-44F6-91A9-C5FDECDAD3E5}">
      <formula1>OUI_NON</formula1>
    </dataValidation>
    <dataValidation type="list" allowBlank="1" showInputMessage="1" showErrorMessage="1" sqref="A7" xr:uid="{DE2FD2C8-8AF8-489F-A225-A59DBEA58DFB}">
      <formula1>IF($F$2="OUI",Atténuation,Adaptation)</formula1>
    </dataValidation>
    <dataValidation type="list" allowBlank="1" showInputMessage="1" showErrorMessage="1" sqref="B10" xr:uid="{16D50611-380C-4CD0-B553-1D9063716F0A}">
      <formula1>IF($F$3="OUI",Risques,INDIRECT($A$7))</formula1>
    </dataValidation>
    <dataValidation type="list" allowBlank="1" showInputMessage="1" showErrorMessage="1" sqref="H70:H78 I84:I93" xr:uid="{F7E93FDA-672C-40F0-B156-E39EA4E24B19}">
      <formula1>Sélection</formula1>
    </dataValidation>
    <dataValidation type="list" allowBlank="1" showInputMessage="1" showErrorMessage="1" sqref="D40:F40" xr:uid="{70417BD1-4767-495F-B132-4034BFB0B467}">
      <formula1>Type_de_dépense</formula1>
    </dataValidation>
    <dataValidation type="list" allowBlank="1" showInputMessage="1" showErrorMessage="1" sqref="D26:D30" xr:uid="{D616506E-2A68-45AD-B77C-4F010CDB9153}">
      <formula1>Parties_prenantes</formula1>
    </dataValidation>
    <dataValidation type="list" allowBlank="1" showInputMessage="1" showErrorMessage="1" sqref="B11" xr:uid="{BE9D2BE9-4711-4371-86CF-5A2D2C9612D6}">
      <formula1>AXES_PRECARITE</formula1>
    </dataValidation>
    <dataValidation type="list" allowBlank="1" showInputMessage="1" showErrorMessage="1" sqref="H79" xr:uid="{B4F1E59D-7D3B-495D-96D7-66416D707869}">
      <formula1>selection</formula1>
    </dataValidation>
    <dataValidation type="list" allowBlank="1" showInputMessage="1" showErrorMessage="1" sqref="H84:H93" xr:uid="{DC9CF2AB-AA79-451C-A55A-19EE03093CF3}">
      <formula1>INDIC_QUALI</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35842"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35845"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35846"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35847"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35848"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35849"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35850"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35851"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35852"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35853"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7971-F1F0-4D5D-82E5-C9336D315FA7}">
  <sheetPr>
    <tabColor rgb="FF92D050"/>
    <pageSetUpPr fitToPage="1"/>
  </sheetPr>
  <dimension ref="A1:S96"/>
  <sheetViews>
    <sheetView showGridLines="0" zoomScale="90" zoomScaleNormal="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439"/>
      <c r="C26" s="361" t="s">
        <v>699</v>
      </c>
      <c r="D26" s="440" t="s">
        <v>702</v>
      </c>
      <c r="E26" s="363" t="s">
        <v>701</v>
      </c>
      <c r="F26" s="441"/>
      <c r="G26" s="329"/>
      <c r="H26" s="329"/>
      <c r="I26" s="329"/>
    </row>
    <row r="27" spans="1:19" ht="30">
      <c r="A27" s="712"/>
      <c r="B27" s="439"/>
      <c r="C27" s="361" t="s">
        <v>699</v>
      </c>
      <c r="D27" s="440"/>
      <c r="E27" s="363" t="s">
        <v>701</v>
      </c>
      <c r="F27" s="441"/>
      <c r="G27" s="329"/>
      <c r="H27" s="329"/>
      <c r="I27" s="329"/>
    </row>
    <row r="28" spans="1:19" ht="30">
      <c r="A28" s="712"/>
      <c r="B28" s="439"/>
      <c r="C28" s="361" t="s">
        <v>699</v>
      </c>
      <c r="D28" s="440"/>
      <c r="E28" s="363" t="s">
        <v>701</v>
      </c>
      <c r="F28" s="441"/>
      <c r="G28" s="329"/>
      <c r="H28" s="329"/>
      <c r="I28" s="329"/>
    </row>
    <row r="29" spans="1:19" ht="30">
      <c r="A29" s="712"/>
      <c r="B29" s="439"/>
      <c r="C29" s="361" t="s">
        <v>699</v>
      </c>
      <c r="D29" s="440"/>
      <c r="E29" s="363" t="s">
        <v>701</v>
      </c>
      <c r="F29" s="441"/>
      <c r="G29" s="329"/>
      <c r="H29" s="329"/>
      <c r="I29" s="329"/>
    </row>
    <row r="30" spans="1:19" ht="30.75" thickBot="1">
      <c r="A30" s="713"/>
      <c r="B30" s="439"/>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438" t="s">
        <v>55</v>
      </c>
      <c r="B52" s="762" t="s">
        <v>723</v>
      </c>
      <c r="C52" s="762"/>
      <c r="D52" s="762"/>
      <c r="E52" s="380" t="s">
        <v>724</v>
      </c>
      <c r="F52" s="438"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4veUN6Gp9zhKE1hYltGZxz9HQp/AS4QD1cOX/vWIfnJTEVVsb9jf1x7IvXhMgiRS51GvyYuWP0kZqpC5y3cHOw==" saltValue="7gl8cxZMUJtI2SExV+QhyA=="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3" priority="1" stopIfTrue="1">
      <formula>ISBLANK(A2)</formula>
    </cfRule>
  </conditionalFormatting>
  <dataValidations count="13">
    <dataValidation type="list" allowBlank="1" showInputMessage="1" showErrorMessage="1" sqref="F44" xr:uid="{21782BA6-AD66-46A4-94FB-E6F529F2914E}">
      <formula1>TYPE_SUBSIDE</formula1>
    </dataValidation>
    <dataValidation type="list" allowBlank="1" showInputMessage="1" showErrorMessage="1" sqref="F6" xr:uid="{519185FB-D610-4866-A343-C0A2EF88BE87}">
      <formula1>N_ACTION</formula1>
    </dataValidation>
    <dataValidation type="list" allowBlank="1" showInputMessage="1" showErrorMessage="1" sqref="D10" xr:uid="{AF162ADB-2BF6-4CD9-8334-15A3691CE65A}">
      <formula1>MOYENS</formula1>
    </dataValidation>
    <dataValidation type="list" allowBlank="1" showInputMessage="1" showErrorMessage="1" sqref="E8:F8 G53:G60" xr:uid="{EBED6B20-6AFB-41E7-BF22-657F2DAB3A30}">
      <formula1>STATUT_ACTION</formula1>
    </dataValidation>
    <dataValidation type="list" allowBlank="1" showInputMessage="1" showErrorMessage="1" sqref="F2:F4" xr:uid="{7D670662-EEE5-4345-B4A9-1B592D6B00EB}">
      <formula1>OUI_NON</formula1>
    </dataValidation>
    <dataValidation type="list" allowBlank="1" showInputMessage="1" showErrorMessage="1" sqref="A7" xr:uid="{AC09CEA5-14C4-4181-AE4F-D2F9E4FD1B8F}">
      <formula1>IF($F$2="OUI",Atténuation,Adaptation)</formula1>
    </dataValidation>
    <dataValidation type="list" allowBlank="1" showInputMessage="1" showErrorMessage="1" sqref="B10" xr:uid="{32CDF048-4353-4486-8406-24A243328C83}">
      <formula1>IF($F$3="OUI",Risques,INDIRECT($A$7))</formula1>
    </dataValidation>
    <dataValidation type="list" allowBlank="1" showInputMessage="1" showErrorMessage="1" sqref="H70:H78 I84:I93" xr:uid="{837B36ED-7412-4C21-A2BA-85E914C45B7C}">
      <formula1>Sélection</formula1>
    </dataValidation>
    <dataValidation type="list" allowBlank="1" showInputMessage="1" showErrorMessage="1" sqref="D40:F40" xr:uid="{3C43A96F-7D62-4C8E-B490-3EBECE9CD1E6}">
      <formula1>Type_de_dépense</formula1>
    </dataValidation>
    <dataValidation type="list" allowBlank="1" showInputMessage="1" showErrorMessage="1" sqref="D26:D30" xr:uid="{63401BB3-FA5B-4B67-8CE6-72AEDA6BBBEE}">
      <formula1>Parties_prenantes</formula1>
    </dataValidation>
    <dataValidation type="list" allowBlank="1" showInputMessage="1" showErrorMessage="1" sqref="B11" xr:uid="{7438FB64-1452-4295-B4AD-87BFF8658552}">
      <formula1>AXES_PRECARITE</formula1>
    </dataValidation>
    <dataValidation type="list" allowBlank="1" showInputMessage="1" showErrorMessage="1" sqref="H79" xr:uid="{823EE1A0-A488-43A6-AF6F-0A9ACBC6F081}">
      <formula1>selection</formula1>
    </dataValidation>
    <dataValidation type="list" allowBlank="1" showInputMessage="1" showErrorMessage="1" sqref="H84:H93" xr:uid="{D888128E-F607-4BA6-A4FA-F2A777E45D63}">
      <formula1>INDIC_QUALI</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36866"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36867"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36868"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36869"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36870"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36871"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36872"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36873"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36874"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36875"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36876"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36877"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0"/>
  <dimension ref="A1:AI619"/>
  <sheetViews>
    <sheetView topLeftCell="X1" zoomScale="60" zoomScaleNormal="60" workbookViewId="0">
      <selection activeCell="M1" sqref="M1:M1048576"/>
    </sheetView>
  </sheetViews>
  <sheetFormatPr baseColWidth="10" defaultColWidth="9.140625" defaultRowHeight="27.75" customHeight="1"/>
  <cols>
    <col min="1" max="1" width="63" bestFit="1" customWidth="1"/>
    <col min="2" max="2" width="34.42578125" style="4" bestFit="1" customWidth="1"/>
    <col min="3" max="3" width="25.85546875" bestFit="1" customWidth="1"/>
    <col min="4" max="4" width="11.42578125" customWidth="1"/>
    <col min="5" max="5" width="5" customWidth="1"/>
    <col min="6" max="6" width="11.42578125" customWidth="1"/>
    <col min="7" max="7" width="3.42578125" customWidth="1"/>
    <col min="8" max="8" width="4.85546875" customWidth="1"/>
    <col min="9" max="9" width="17.140625" bestFit="1" customWidth="1"/>
    <col min="10" max="10" width="17.7109375" customWidth="1"/>
    <col min="11" max="11" width="5" customWidth="1"/>
    <col min="12" max="12" width="15.85546875" customWidth="1"/>
    <col min="13" max="13" width="38.85546875" bestFit="1" customWidth="1"/>
    <col min="14" max="14" width="23" customWidth="1"/>
    <col min="15" max="15" width="42" customWidth="1"/>
    <col min="16" max="16" width="31.42578125" customWidth="1"/>
    <col min="17" max="17" width="23.5703125" customWidth="1"/>
    <col min="18" max="18" width="43.28515625" bestFit="1" customWidth="1"/>
    <col min="19" max="19" width="28.7109375" customWidth="1"/>
    <col min="20" max="20" width="21.7109375" customWidth="1"/>
    <col min="21" max="21" width="59.7109375" bestFit="1" customWidth="1"/>
    <col min="22" max="22" width="39.7109375" bestFit="1" customWidth="1"/>
    <col min="23" max="23" width="64.85546875" bestFit="1" customWidth="1"/>
    <col min="24" max="24" width="64.28515625" bestFit="1" customWidth="1"/>
    <col min="25" max="25" width="64.28515625" style="4" customWidth="1"/>
    <col min="26" max="28" width="52.140625" bestFit="1" customWidth="1"/>
    <col min="29" max="29" width="37.5703125" customWidth="1"/>
    <col min="30" max="30" width="42" customWidth="1"/>
    <col min="31" max="31" width="26.140625" customWidth="1"/>
    <col min="33" max="33" width="14.7109375" customWidth="1"/>
  </cols>
  <sheetData>
    <row r="1" spans="1:35" ht="27.75" customHeight="1">
      <c r="A1" s="408" t="s">
        <v>838</v>
      </c>
      <c r="B1" s="408" t="s">
        <v>839</v>
      </c>
      <c r="C1" s="8" t="s">
        <v>797</v>
      </c>
      <c r="D1" s="8" t="s">
        <v>798</v>
      </c>
      <c r="E1" s="8"/>
      <c r="F1" s="8" t="s">
        <v>799</v>
      </c>
      <c r="G1" s="8"/>
      <c r="H1" t="s">
        <v>800</v>
      </c>
      <c r="I1" s="8" t="s">
        <v>809</v>
      </c>
      <c r="J1" s="8" t="s">
        <v>801</v>
      </c>
      <c r="K1" s="8"/>
      <c r="L1" s="8" t="s">
        <v>802</v>
      </c>
      <c r="M1" s="4" t="s">
        <v>808</v>
      </c>
      <c r="N1" t="s">
        <v>807</v>
      </c>
      <c r="O1" t="s">
        <v>811</v>
      </c>
      <c r="P1" s="386" t="s">
        <v>757</v>
      </c>
      <c r="Q1" s="386" t="s">
        <v>715</v>
      </c>
      <c r="R1" s="386" t="s">
        <v>763</v>
      </c>
      <c r="S1" s="386" t="s">
        <v>764</v>
      </c>
      <c r="T1" s="386" t="s">
        <v>765</v>
      </c>
      <c r="U1" s="386" t="s">
        <v>795</v>
      </c>
      <c r="V1" s="386" t="s">
        <v>796</v>
      </c>
      <c r="W1" t="s">
        <v>859</v>
      </c>
      <c r="X1" t="s">
        <v>9</v>
      </c>
      <c r="Y1" s="4" t="s">
        <v>10</v>
      </c>
      <c r="Z1" t="s">
        <v>862</v>
      </c>
      <c r="AA1" t="s">
        <v>8</v>
      </c>
      <c r="AB1" t="s">
        <v>11</v>
      </c>
      <c r="AC1" s="4" t="s">
        <v>856</v>
      </c>
      <c r="AD1" s="4" t="s">
        <v>860</v>
      </c>
      <c r="AE1" t="s">
        <v>861</v>
      </c>
      <c r="AG1" s="4" t="s">
        <v>878</v>
      </c>
      <c r="AI1" s="4" t="s">
        <v>125</v>
      </c>
    </row>
    <row r="2" spans="1:35" ht="27.75" customHeight="1">
      <c r="A2" s="418" t="s">
        <v>859</v>
      </c>
      <c r="B2" s="414" t="s">
        <v>840</v>
      </c>
      <c r="C2" s="8" t="s">
        <v>376</v>
      </c>
      <c r="D2" s="8">
        <v>1990</v>
      </c>
      <c r="E2" s="8" t="s">
        <v>249</v>
      </c>
      <c r="F2" s="8" t="s">
        <v>73</v>
      </c>
      <c r="G2" s="8" t="s">
        <v>250</v>
      </c>
      <c r="H2" s="43">
        <v>0</v>
      </c>
      <c r="I2" s="8" t="s">
        <v>28</v>
      </c>
      <c r="J2" s="8" t="s">
        <v>115</v>
      </c>
      <c r="K2" s="8" t="s">
        <v>30</v>
      </c>
      <c r="L2" s="8" t="s">
        <v>122</v>
      </c>
      <c r="M2" s="4" t="s">
        <v>289</v>
      </c>
      <c r="N2" s="4" t="s">
        <v>660</v>
      </c>
      <c r="O2" s="325" t="s">
        <v>661</v>
      </c>
      <c r="P2" s="325" t="s">
        <v>700</v>
      </c>
      <c r="Q2" s="325" t="s">
        <v>766</v>
      </c>
      <c r="R2" s="325" t="s">
        <v>661</v>
      </c>
      <c r="S2" s="325" t="s">
        <v>767</v>
      </c>
      <c r="T2" s="325" t="s">
        <v>658</v>
      </c>
      <c r="U2" t="s">
        <v>778</v>
      </c>
      <c r="V2" t="s">
        <v>786</v>
      </c>
      <c r="W2" s="44" t="s">
        <v>134</v>
      </c>
      <c r="X2" s="413" t="s">
        <v>778</v>
      </c>
      <c r="Y2" s="413" t="s">
        <v>778</v>
      </c>
      <c r="Z2" t="s">
        <v>812</v>
      </c>
      <c r="AA2" t="s">
        <v>872</v>
      </c>
      <c r="AB2" t="s">
        <v>815</v>
      </c>
      <c r="AC2" s="4" t="s">
        <v>44</v>
      </c>
      <c r="AD2" s="4" t="s">
        <v>99</v>
      </c>
      <c r="AE2" s="423" t="s">
        <v>850</v>
      </c>
      <c r="AG2" s="4" t="s">
        <v>754</v>
      </c>
      <c r="AI2" s="4" t="s">
        <v>124</v>
      </c>
    </row>
    <row r="3" spans="1:35" s="2" customFormat="1" ht="27.75" customHeight="1">
      <c r="A3" s="419" t="s">
        <v>10</v>
      </c>
      <c r="B3" s="415" t="s">
        <v>11</v>
      </c>
      <c r="C3" s="8" t="s">
        <v>377</v>
      </c>
      <c r="D3" s="8">
        <v>1991</v>
      </c>
      <c r="E3" s="8" t="s">
        <v>248</v>
      </c>
      <c r="F3" s="8" t="s">
        <v>72</v>
      </c>
      <c r="G3" s="8" t="s">
        <v>251</v>
      </c>
      <c r="H3" s="43">
        <v>0.01</v>
      </c>
      <c r="I3" s="8" t="s">
        <v>43</v>
      </c>
      <c r="J3" s="8" t="s">
        <v>116</v>
      </c>
      <c r="K3" s="8" t="s">
        <v>120</v>
      </c>
      <c r="L3" s="8" t="s">
        <v>123</v>
      </c>
      <c r="M3" s="4" t="s">
        <v>290</v>
      </c>
      <c r="N3" s="4" t="s">
        <v>659</v>
      </c>
      <c r="O3" s="325" t="s">
        <v>662</v>
      </c>
      <c r="P3" s="325" t="s">
        <v>758</v>
      </c>
      <c r="Q3" s="325" t="s">
        <v>768</v>
      </c>
      <c r="R3" s="325" t="s">
        <v>662</v>
      </c>
      <c r="S3" s="325" t="s">
        <v>769</v>
      </c>
      <c r="T3" s="325"/>
      <c r="U3" s="2" t="s">
        <v>779</v>
      </c>
      <c r="V3" s="2" t="s">
        <v>787</v>
      </c>
      <c r="W3" s="44" t="s">
        <v>135</v>
      </c>
      <c r="X3" s="413" t="s">
        <v>779</v>
      </c>
      <c r="Y3" s="413" t="s">
        <v>779</v>
      </c>
      <c r="Z3" s="2" t="s">
        <v>813</v>
      </c>
      <c r="AA3" s="2" t="s">
        <v>814</v>
      </c>
      <c r="AB3" s="2" t="s">
        <v>816</v>
      </c>
      <c r="AC3" s="4" t="s">
        <v>28</v>
      </c>
      <c r="AD3" s="4" t="s">
        <v>827</v>
      </c>
      <c r="AE3" s="423" t="s">
        <v>851</v>
      </c>
      <c r="AG3" s="4" t="s">
        <v>879</v>
      </c>
      <c r="AI3" s="4" t="s">
        <v>52</v>
      </c>
    </row>
    <row r="4" spans="1:35" ht="27.75" customHeight="1">
      <c r="A4" s="418" t="s">
        <v>9</v>
      </c>
      <c r="B4" s="414" t="s">
        <v>841</v>
      </c>
      <c r="C4" s="8" t="s">
        <v>378</v>
      </c>
      <c r="D4" s="8">
        <v>1992</v>
      </c>
      <c r="E4" s="8"/>
      <c r="F4" s="8"/>
      <c r="G4" s="8"/>
      <c r="H4" s="43">
        <v>0.02</v>
      </c>
      <c r="I4" s="8" t="s">
        <v>40</v>
      </c>
      <c r="J4" s="8" t="s">
        <v>117</v>
      </c>
      <c r="K4" s="8" t="s">
        <v>114</v>
      </c>
      <c r="L4" s="8"/>
      <c r="M4" s="4" t="s">
        <v>291</v>
      </c>
      <c r="O4" s="325" t="s">
        <v>663</v>
      </c>
      <c r="P4" s="325" t="s">
        <v>702</v>
      </c>
      <c r="Q4" s="325" t="s">
        <v>770</v>
      </c>
      <c r="R4" s="325" t="s">
        <v>663</v>
      </c>
      <c r="S4" s="325" t="s">
        <v>676</v>
      </c>
      <c r="T4" s="4"/>
      <c r="U4" t="s">
        <v>780</v>
      </c>
      <c r="V4" t="s">
        <v>788</v>
      </c>
      <c r="W4" s="44" t="s">
        <v>136</v>
      </c>
      <c r="X4" s="413" t="s">
        <v>780</v>
      </c>
      <c r="Y4" s="413" t="s">
        <v>780</v>
      </c>
      <c r="Z4" t="s">
        <v>784</v>
      </c>
      <c r="AA4" t="s">
        <v>98</v>
      </c>
      <c r="AB4" t="s">
        <v>817</v>
      </c>
      <c r="AC4" s="4" t="s">
        <v>31</v>
      </c>
      <c r="AD4" s="4"/>
      <c r="AE4" s="423" t="s">
        <v>852</v>
      </c>
      <c r="AG4" s="4" t="s">
        <v>756</v>
      </c>
    </row>
    <row r="5" spans="1:35" ht="27.75" customHeight="1">
      <c r="A5" s="419" t="s">
        <v>855</v>
      </c>
      <c r="B5" s="415" t="s">
        <v>842</v>
      </c>
      <c r="C5" s="8" t="s">
        <v>379</v>
      </c>
      <c r="D5" s="8">
        <v>1993</v>
      </c>
      <c r="E5" s="8"/>
      <c r="F5" s="8"/>
      <c r="G5" s="8"/>
      <c r="H5" s="43">
        <v>0.03</v>
      </c>
      <c r="I5" s="8" t="s">
        <v>41</v>
      </c>
      <c r="J5" s="8" t="s">
        <v>118</v>
      </c>
      <c r="K5" s="8" t="s">
        <v>100</v>
      </c>
      <c r="L5" s="8"/>
      <c r="M5" s="4" t="s">
        <v>292</v>
      </c>
      <c r="O5" s="325" t="s">
        <v>664</v>
      </c>
      <c r="P5" s="325" t="s">
        <v>759</v>
      </c>
      <c r="Q5" s="325" t="s">
        <v>771</v>
      </c>
      <c r="R5" s="325" t="s">
        <v>664</v>
      </c>
      <c r="S5" s="325" t="s">
        <v>772</v>
      </c>
      <c r="T5" s="4"/>
      <c r="U5" t="s">
        <v>781</v>
      </c>
      <c r="V5" t="s">
        <v>789</v>
      </c>
      <c r="W5" s="44" t="s">
        <v>137</v>
      </c>
      <c r="X5" s="413" t="s">
        <v>781</v>
      </c>
      <c r="Y5" s="413" t="s">
        <v>781</v>
      </c>
      <c r="Z5" t="s">
        <v>49</v>
      </c>
      <c r="AA5" t="s">
        <v>784</v>
      </c>
      <c r="AB5" t="s">
        <v>818</v>
      </c>
      <c r="AC5" s="4" t="s">
        <v>824</v>
      </c>
      <c r="AD5" s="4"/>
      <c r="AE5" s="423" t="s">
        <v>853</v>
      </c>
    </row>
    <row r="6" spans="1:35" ht="27.75" customHeight="1">
      <c r="A6" s="418" t="s">
        <v>8</v>
      </c>
      <c r="B6" s="414" t="s">
        <v>333</v>
      </c>
      <c r="C6" s="8" t="s">
        <v>380</v>
      </c>
      <c r="D6" s="8">
        <v>1994</v>
      </c>
      <c r="E6" s="8"/>
      <c r="F6" s="8"/>
      <c r="G6" s="8"/>
      <c r="H6" s="43">
        <v>0.04</v>
      </c>
      <c r="I6" s="8" t="s">
        <v>44</v>
      </c>
      <c r="J6" s="8" t="s">
        <v>119</v>
      </c>
      <c r="K6" s="8"/>
      <c r="L6" s="8"/>
      <c r="M6" s="4" t="s">
        <v>293</v>
      </c>
      <c r="O6" s="325" t="s">
        <v>665</v>
      </c>
      <c r="P6" s="325" t="s">
        <v>760</v>
      </c>
      <c r="Q6" s="325" t="s">
        <v>773</v>
      </c>
      <c r="R6" s="325" t="s">
        <v>665</v>
      </c>
      <c r="S6" s="406" t="s">
        <v>774</v>
      </c>
      <c r="T6" s="4"/>
      <c r="U6" t="s">
        <v>782</v>
      </c>
      <c r="V6" t="s">
        <v>790</v>
      </c>
      <c r="W6" s="44" t="s">
        <v>138</v>
      </c>
      <c r="X6" s="413" t="s">
        <v>782</v>
      </c>
      <c r="Y6" s="413" t="s">
        <v>782</v>
      </c>
      <c r="AA6" t="s">
        <v>49</v>
      </c>
      <c r="AB6" t="s">
        <v>819</v>
      </c>
      <c r="AC6" s="4" t="s">
        <v>825</v>
      </c>
      <c r="AD6" s="4"/>
      <c r="AE6" s="423" t="s">
        <v>49</v>
      </c>
      <c r="AG6" s="4"/>
    </row>
    <row r="7" spans="1:35" ht="27.75" customHeight="1">
      <c r="A7" s="419" t="s">
        <v>11</v>
      </c>
      <c r="B7" s="415" t="s">
        <v>837</v>
      </c>
      <c r="C7" s="8" t="s">
        <v>381</v>
      </c>
      <c r="D7" s="8">
        <v>1995</v>
      </c>
      <c r="E7" s="8"/>
      <c r="F7" s="8"/>
      <c r="G7" s="8"/>
      <c r="H7" s="43">
        <v>0.05</v>
      </c>
      <c r="I7" s="8" t="s">
        <v>258</v>
      </c>
      <c r="J7" s="8"/>
      <c r="K7" s="8"/>
      <c r="L7" s="8"/>
      <c r="M7" s="4" t="s">
        <v>294</v>
      </c>
      <c r="O7" s="325" t="s">
        <v>666</v>
      </c>
      <c r="P7" s="325" t="s">
        <v>761</v>
      </c>
      <c r="Q7" s="325" t="s">
        <v>775</v>
      </c>
      <c r="R7" s="325" t="s">
        <v>666</v>
      </c>
      <c r="S7" s="406" t="s">
        <v>776</v>
      </c>
      <c r="T7" s="4"/>
      <c r="U7" t="s">
        <v>783</v>
      </c>
      <c r="V7" t="s">
        <v>791</v>
      </c>
      <c r="W7" s="44" t="s">
        <v>139</v>
      </c>
      <c r="X7" s="413" t="s">
        <v>783</v>
      </c>
      <c r="Y7" s="413" t="s">
        <v>783</v>
      </c>
      <c r="AB7" t="s">
        <v>820</v>
      </c>
      <c r="AC7" s="4" t="s">
        <v>826</v>
      </c>
      <c r="AD7" s="4"/>
      <c r="AG7" s="4"/>
    </row>
    <row r="8" spans="1:35" ht="27.75" customHeight="1">
      <c r="A8" s="420" t="s">
        <v>856</v>
      </c>
      <c r="B8" s="416" t="s">
        <v>843</v>
      </c>
      <c r="C8" s="8" t="s">
        <v>382</v>
      </c>
      <c r="D8" s="8">
        <v>1996</v>
      </c>
      <c r="E8" s="8"/>
      <c r="F8" s="8"/>
      <c r="G8" s="8"/>
      <c r="H8" s="43">
        <v>0.06</v>
      </c>
      <c r="I8" s="8"/>
      <c r="J8" s="8"/>
      <c r="K8" s="8"/>
      <c r="L8" s="8"/>
      <c r="M8" s="4" t="s">
        <v>295</v>
      </c>
      <c r="O8" s="325" t="s">
        <v>667</v>
      </c>
      <c r="P8" s="325" t="s">
        <v>762</v>
      </c>
      <c r="Q8" s="325" t="s">
        <v>18</v>
      </c>
      <c r="R8" s="325" t="s">
        <v>667</v>
      </c>
      <c r="S8" s="4"/>
      <c r="T8" s="4"/>
      <c r="U8" t="s">
        <v>784</v>
      </c>
      <c r="V8" t="s">
        <v>792</v>
      </c>
      <c r="W8" s="44" t="s">
        <v>140</v>
      </c>
      <c r="X8" s="413" t="s">
        <v>784</v>
      </c>
      <c r="Y8" s="413" t="s">
        <v>784</v>
      </c>
      <c r="AB8" t="s">
        <v>821</v>
      </c>
      <c r="AC8" s="4" t="s">
        <v>49</v>
      </c>
      <c r="AD8" s="4"/>
      <c r="AG8" s="4"/>
    </row>
    <row r="9" spans="1:35" ht="27.75" customHeight="1">
      <c r="A9" s="421" t="s">
        <v>871</v>
      </c>
      <c r="B9" s="23" t="s">
        <v>844</v>
      </c>
      <c r="C9" s="8" t="s">
        <v>383</v>
      </c>
      <c r="D9" s="8">
        <v>1997</v>
      </c>
      <c r="E9" s="8"/>
      <c r="F9" s="8"/>
      <c r="G9" s="8"/>
      <c r="H9" s="43">
        <v>7.0000000000000007E-2</v>
      </c>
      <c r="I9" s="8"/>
      <c r="J9" s="8"/>
      <c r="K9" s="8"/>
      <c r="L9" s="8"/>
      <c r="M9" s="4" t="s">
        <v>296</v>
      </c>
      <c r="O9" s="325" t="s">
        <v>668</v>
      </c>
      <c r="P9" s="325" t="s">
        <v>34</v>
      </c>
      <c r="Q9" s="4"/>
      <c r="R9" s="325" t="s">
        <v>668</v>
      </c>
      <c r="S9" s="325"/>
      <c r="T9" s="4"/>
      <c r="U9" t="s">
        <v>785</v>
      </c>
      <c r="V9" t="s">
        <v>793</v>
      </c>
      <c r="W9" s="44" t="s">
        <v>141</v>
      </c>
      <c r="X9" s="413" t="s">
        <v>785</v>
      </c>
      <c r="Y9" s="413" t="s">
        <v>785</v>
      </c>
      <c r="AB9" t="s">
        <v>822</v>
      </c>
    </row>
    <row r="10" spans="1:35" ht="27.75" customHeight="1">
      <c r="A10" s="421" t="s">
        <v>854</v>
      </c>
      <c r="B10" s="23" t="s">
        <v>845</v>
      </c>
      <c r="C10" s="8" t="s">
        <v>384</v>
      </c>
      <c r="D10" s="8">
        <v>1998</v>
      </c>
      <c r="E10" s="8"/>
      <c r="F10" s="8"/>
      <c r="G10" s="8"/>
      <c r="H10" s="43">
        <v>0.08</v>
      </c>
      <c r="I10" s="8"/>
      <c r="J10" s="8"/>
      <c r="K10" s="8"/>
      <c r="L10" s="8"/>
      <c r="M10" s="4" t="s">
        <v>297</v>
      </c>
      <c r="O10" s="325" t="s">
        <v>669</v>
      </c>
      <c r="Q10" s="4"/>
      <c r="R10" s="325" t="s">
        <v>669</v>
      </c>
      <c r="S10" s="325"/>
      <c r="T10" s="4"/>
      <c r="U10" t="s">
        <v>49</v>
      </c>
      <c r="V10" t="s">
        <v>794</v>
      </c>
      <c r="W10" s="44" t="s">
        <v>142</v>
      </c>
      <c r="X10" s="413" t="s">
        <v>49</v>
      </c>
      <c r="Y10" s="413" t="s">
        <v>49</v>
      </c>
      <c r="AB10" t="s">
        <v>784</v>
      </c>
    </row>
    <row r="11" spans="1:35" ht="27.75" customHeight="1">
      <c r="A11" s="421" t="s">
        <v>861</v>
      </c>
      <c r="B11" s="23" t="s">
        <v>846</v>
      </c>
      <c r="C11" s="8" t="s">
        <v>385</v>
      </c>
      <c r="D11" s="8">
        <v>1999</v>
      </c>
      <c r="E11" s="8"/>
      <c r="F11" s="8"/>
      <c r="G11" s="8"/>
      <c r="H11" s="43">
        <v>0.09</v>
      </c>
      <c r="I11" s="8"/>
      <c r="J11" s="8"/>
      <c r="K11" s="8"/>
      <c r="L11" s="8"/>
      <c r="M11" s="4" t="s">
        <v>298</v>
      </c>
      <c r="O11" s="325" t="s">
        <v>670</v>
      </c>
      <c r="Q11" s="4"/>
      <c r="R11" s="325" t="s">
        <v>670</v>
      </c>
      <c r="S11" s="325"/>
      <c r="T11" s="4"/>
      <c r="V11" t="s">
        <v>828</v>
      </c>
      <c r="W11" s="44" t="s">
        <v>143</v>
      </c>
      <c r="X11" s="413"/>
      <c r="Y11" s="413"/>
      <c r="AB11" t="s">
        <v>823</v>
      </c>
    </row>
    <row r="12" spans="1:35" ht="27.75" customHeight="1">
      <c r="A12" s="422"/>
      <c r="B12" s="23" t="s">
        <v>847</v>
      </c>
      <c r="C12" s="8" t="s">
        <v>386</v>
      </c>
      <c r="D12" s="8">
        <v>2000</v>
      </c>
      <c r="E12" s="8"/>
      <c r="F12" s="8"/>
      <c r="G12" s="8"/>
      <c r="H12" s="43">
        <v>0.1</v>
      </c>
      <c r="I12" s="8"/>
      <c r="J12" s="8"/>
      <c r="K12" s="8"/>
      <c r="L12" s="8"/>
      <c r="M12" s="4" t="s">
        <v>299</v>
      </c>
      <c r="O12" s="325" t="s">
        <v>18</v>
      </c>
      <c r="Q12" s="4"/>
      <c r="R12" s="325" t="s">
        <v>18</v>
      </c>
      <c r="S12" s="4"/>
      <c r="T12" s="4"/>
      <c r="V12" t="s">
        <v>829</v>
      </c>
      <c r="W12" s="44" t="s">
        <v>144</v>
      </c>
      <c r="X12" s="413"/>
      <c r="Y12" s="413"/>
      <c r="AB12" t="s">
        <v>49</v>
      </c>
    </row>
    <row r="13" spans="1:35" ht="27.75" customHeight="1">
      <c r="A13" s="23"/>
      <c r="B13" s="23" t="s">
        <v>848</v>
      </c>
      <c r="C13" s="8" t="s">
        <v>387</v>
      </c>
      <c r="D13" s="8">
        <v>2001</v>
      </c>
      <c r="E13" s="8"/>
      <c r="F13" s="8"/>
      <c r="G13" s="8"/>
      <c r="H13" s="43">
        <v>0.11</v>
      </c>
      <c r="I13" s="8"/>
      <c r="J13" s="8"/>
      <c r="K13" s="8"/>
      <c r="L13" s="8"/>
      <c r="M13" s="4" t="s">
        <v>300</v>
      </c>
      <c r="V13" t="s">
        <v>830</v>
      </c>
      <c r="W13" s="44" t="s">
        <v>145</v>
      </c>
      <c r="X13" s="413"/>
      <c r="Y13" s="413"/>
    </row>
    <row r="14" spans="1:35" ht="27.75" customHeight="1">
      <c r="A14" s="417"/>
      <c r="B14" s="23" t="s">
        <v>849</v>
      </c>
      <c r="C14" s="8" t="s">
        <v>388</v>
      </c>
      <c r="D14" s="8">
        <v>2002</v>
      </c>
      <c r="E14" s="8"/>
      <c r="F14" s="8"/>
      <c r="G14" s="8"/>
      <c r="H14" s="43">
        <v>0.12</v>
      </c>
      <c r="I14" s="8"/>
      <c r="J14" s="8"/>
      <c r="K14" s="8"/>
      <c r="L14" s="8"/>
      <c r="M14" s="4" t="s">
        <v>301</v>
      </c>
      <c r="V14" t="s">
        <v>831</v>
      </c>
      <c r="W14" s="44" t="s">
        <v>146</v>
      </c>
      <c r="X14" s="413"/>
      <c r="Y14" s="413"/>
    </row>
    <row r="15" spans="1:35" ht="27.75" customHeight="1">
      <c r="B15" s="417"/>
      <c r="C15" s="8" t="s">
        <v>389</v>
      </c>
      <c r="D15" s="8">
        <v>2003</v>
      </c>
      <c r="E15" s="8"/>
      <c r="F15" s="8"/>
      <c r="G15" s="8"/>
      <c r="H15" s="43">
        <v>0.13</v>
      </c>
      <c r="I15" s="8"/>
      <c r="J15" s="8"/>
      <c r="K15" s="8"/>
      <c r="L15" s="8"/>
      <c r="M15" s="4" t="s">
        <v>302</v>
      </c>
      <c r="V15" t="s">
        <v>786</v>
      </c>
      <c r="W15" s="44" t="s">
        <v>147</v>
      </c>
      <c r="X15" s="413" t="s">
        <v>859</v>
      </c>
      <c r="Y15" s="413"/>
    </row>
    <row r="16" spans="1:35" ht="27.75" customHeight="1">
      <c r="A16" s="417"/>
      <c r="B16" s="417"/>
      <c r="C16" s="8" t="s">
        <v>390</v>
      </c>
      <c r="D16" s="8">
        <v>2004</v>
      </c>
      <c r="E16" s="8"/>
      <c r="F16" s="8"/>
      <c r="G16" s="8"/>
      <c r="H16" s="43">
        <v>0.14000000000000001</v>
      </c>
      <c r="I16" s="8"/>
      <c r="J16" s="8"/>
      <c r="K16" s="8"/>
      <c r="L16" s="8"/>
      <c r="M16" s="4" t="s">
        <v>303</v>
      </c>
      <c r="V16" t="s">
        <v>832</v>
      </c>
      <c r="W16" s="44" t="s">
        <v>148</v>
      </c>
      <c r="X16" s="413" t="s">
        <v>10</v>
      </c>
      <c r="Y16" s="413"/>
    </row>
    <row r="17" spans="1:25" ht="27.75" customHeight="1">
      <c r="A17" s="4"/>
      <c r="B17" s="417"/>
      <c r="C17" s="8" t="s">
        <v>391</v>
      </c>
      <c r="D17" s="8">
        <v>2005</v>
      </c>
      <c r="E17" s="8"/>
      <c r="F17" s="8"/>
      <c r="G17" s="8"/>
      <c r="H17" s="43">
        <v>0.15</v>
      </c>
      <c r="I17" s="8"/>
      <c r="J17" s="8"/>
      <c r="K17" s="8"/>
      <c r="L17" s="8"/>
      <c r="M17" s="4" t="s">
        <v>304</v>
      </c>
      <c r="V17" t="s">
        <v>833</v>
      </c>
      <c r="W17" s="44" t="s">
        <v>149</v>
      </c>
      <c r="X17" s="413" t="s">
        <v>9</v>
      </c>
      <c r="Y17" s="413"/>
    </row>
    <row r="18" spans="1:25" ht="27.75" customHeight="1">
      <c r="A18" s="4"/>
      <c r="B18" s="417"/>
      <c r="C18" s="8" t="s">
        <v>392</v>
      </c>
      <c r="D18" s="8">
        <v>2006</v>
      </c>
      <c r="E18" s="8"/>
      <c r="F18" s="8"/>
      <c r="G18" s="8"/>
      <c r="H18" s="43">
        <v>0.16</v>
      </c>
      <c r="I18" s="8"/>
      <c r="J18" s="8"/>
      <c r="K18" s="8"/>
      <c r="L18" s="8"/>
      <c r="M18" s="4" t="s">
        <v>305</v>
      </c>
      <c r="V18" t="s">
        <v>834</v>
      </c>
      <c r="W18" s="44" t="s">
        <v>150</v>
      </c>
      <c r="X18" s="413" t="s">
        <v>855</v>
      </c>
      <c r="Y18" s="413"/>
    </row>
    <row r="19" spans="1:25" ht="27.75" customHeight="1">
      <c r="A19" s="4"/>
      <c r="B19" s="417"/>
      <c r="C19" s="8" t="s">
        <v>393</v>
      </c>
      <c r="D19" s="8">
        <v>2007</v>
      </c>
      <c r="E19" s="8"/>
      <c r="F19" s="8"/>
      <c r="G19" s="8"/>
      <c r="H19" s="43">
        <v>0.17</v>
      </c>
      <c r="I19" s="8"/>
      <c r="J19" s="8"/>
      <c r="K19" s="8"/>
      <c r="L19" s="8"/>
      <c r="V19" t="s">
        <v>835</v>
      </c>
      <c r="W19" s="44" t="s">
        <v>151</v>
      </c>
      <c r="X19" s="413" t="s">
        <v>267</v>
      </c>
      <c r="Y19" s="413"/>
    </row>
    <row r="20" spans="1:25" ht="27.75" customHeight="1">
      <c r="A20" s="4"/>
      <c r="B20" s="417"/>
      <c r="C20" s="8" t="s">
        <v>394</v>
      </c>
      <c r="D20" s="8">
        <v>2008</v>
      </c>
      <c r="E20" s="8"/>
      <c r="F20" s="8"/>
      <c r="G20" s="8"/>
      <c r="H20" s="43">
        <v>0.18</v>
      </c>
      <c r="I20" s="8"/>
      <c r="J20" s="8"/>
      <c r="K20" s="8"/>
      <c r="L20" s="8"/>
      <c r="V20" t="s">
        <v>836</v>
      </c>
      <c r="W20" s="44" t="s">
        <v>152</v>
      </c>
      <c r="X20" s="413" t="s">
        <v>11</v>
      </c>
      <c r="Y20" s="413"/>
    </row>
    <row r="21" spans="1:25" ht="27.75" customHeight="1">
      <c r="A21" s="4"/>
      <c r="B21" s="417"/>
      <c r="C21" s="8" t="s">
        <v>395</v>
      </c>
      <c r="D21" s="8">
        <v>2009</v>
      </c>
      <c r="E21" s="8"/>
      <c r="F21" s="8"/>
      <c r="G21" s="8"/>
      <c r="H21" s="43">
        <v>0.19</v>
      </c>
      <c r="I21" s="8"/>
      <c r="J21" s="8"/>
      <c r="K21" s="8"/>
      <c r="L21" s="8"/>
      <c r="V21" t="s">
        <v>828</v>
      </c>
      <c r="W21" s="44" t="s">
        <v>153</v>
      </c>
      <c r="X21" s="413" t="s">
        <v>856</v>
      </c>
      <c r="Y21" s="413"/>
    </row>
    <row r="22" spans="1:25" ht="27.75" customHeight="1">
      <c r="A22" s="4"/>
      <c r="B22" s="417"/>
      <c r="C22" s="8" t="s">
        <v>396</v>
      </c>
      <c r="D22" s="8">
        <v>2010</v>
      </c>
      <c r="E22" s="8"/>
      <c r="F22" s="8"/>
      <c r="G22" s="8"/>
      <c r="H22" s="43">
        <v>0.2</v>
      </c>
      <c r="I22" s="8"/>
      <c r="J22" s="8"/>
      <c r="K22" s="8"/>
      <c r="L22" s="8"/>
      <c r="V22" t="s">
        <v>837</v>
      </c>
      <c r="W22" s="44" t="s">
        <v>154</v>
      </c>
      <c r="X22" s="413" t="s">
        <v>857</v>
      </c>
      <c r="Y22" s="413"/>
    </row>
    <row r="23" spans="1:25" ht="27.75" customHeight="1">
      <c r="A23" s="4"/>
      <c r="B23" s="8"/>
      <c r="C23" s="8" t="s">
        <v>397</v>
      </c>
      <c r="D23" s="8">
        <v>2011</v>
      </c>
      <c r="E23" s="8"/>
      <c r="F23" s="8"/>
      <c r="G23" s="8"/>
      <c r="H23" s="43">
        <v>0.21</v>
      </c>
      <c r="I23" s="8"/>
      <c r="J23" s="8"/>
      <c r="K23" s="8"/>
      <c r="L23" s="8"/>
      <c r="V23" t="s">
        <v>49</v>
      </c>
      <c r="W23" s="44" t="s">
        <v>155</v>
      </c>
      <c r="X23" s="413" t="s">
        <v>854</v>
      </c>
      <c r="Y23" s="413"/>
    </row>
    <row r="24" spans="1:25" ht="27.75" customHeight="1">
      <c r="A24" s="4"/>
      <c r="B24" s="8"/>
      <c r="C24" s="8" t="s">
        <v>398</v>
      </c>
      <c r="D24" s="8">
        <v>2012</v>
      </c>
      <c r="E24" s="8"/>
      <c r="F24" s="8"/>
      <c r="G24" s="8"/>
      <c r="H24" s="43">
        <v>0.22</v>
      </c>
      <c r="I24" s="8"/>
      <c r="J24" s="8"/>
      <c r="K24" s="8"/>
      <c r="L24" s="8"/>
      <c r="W24" s="44" t="s">
        <v>156</v>
      </c>
      <c r="X24" s="413" t="s">
        <v>858</v>
      </c>
      <c r="Y24" s="413"/>
    </row>
    <row r="25" spans="1:25" ht="27.75" customHeight="1">
      <c r="A25" s="4"/>
      <c r="B25" s="8"/>
      <c r="C25" s="8" t="s">
        <v>399</v>
      </c>
      <c r="D25" s="8">
        <v>2013</v>
      </c>
      <c r="E25" s="8"/>
      <c r="F25" s="8"/>
      <c r="G25" s="8"/>
      <c r="H25" s="43">
        <v>0.23</v>
      </c>
      <c r="I25" s="8"/>
      <c r="J25" s="8"/>
      <c r="K25" s="8"/>
      <c r="L25" s="8"/>
      <c r="W25" s="44" t="s">
        <v>157</v>
      </c>
      <c r="X25" s="413"/>
      <c r="Y25" s="413"/>
    </row>
    <row r="26" spans="1:25" ht="27.75" customHeight="1">
      <c r="A26" s="4"/>
      <c r="B26" s="8"/>
      <c r="C26" s="8" t="s">
        <v>400</v>
      </c>
      <c r="D26" s="8">
        <v>2014</v>
      </c>
      <c r="E26" s="8"/>
      <c r="F26" s="8"/>
      <c r="G26" s="8"/>
      <c r="H26" s="43">
        <v>0.24</v>
      </c>
      <c r="I26" s="8"/>
      <c r="J26" s="8"/>
      <c r="K26" s="8"/>
      <c r="L26" s="8"/>
      <c r="W26" s="44" t="s">
        <v>158</v>
      </c>
      <c r="X26" s="413"/>
      <c r="Y26" s="413"/>
    </row>
    <row r="27" spans="1:25" ht="27.75" customHeight="1">
      <c r="A27" s="8"/>
      <c r="B27" s="8"/>
      <c r="C27" s="8" t="s">
        <v>401</v>
      </c>
      <c r="D27" s="8">
        <v>2015</v>
      </c>
      <c r="E27" s="8"/>
      <c r="F27" s="8"/>
      <c r="G27" s="8"/>
      <c r="H27" s="43">
        <v>0.25</v>
      </c>
      <c r="I27" s="8"/>
      <c r="J27" s="8"/>
      <c r="K27" s="8"/>
      <c r="L27" s="8"/>
      <c r="W27" s="44" t="s">
        <v>159</v>
      </c>
      <c r="X27" s="413"/>
      <c r="Y27" s="413"/>
    </row>
    <row r="28" spans="1:25" ht="27.75" customHeight="1">
      <c r="A28" s="8"/>
      <c r="B28" s="8"/>
      <c r="C28" s="8" t="s">
        <v>402</v>
      </c>
      <c r="D28" s="8">
        <v>2016</v>
      </c>
      <c r="E28" s="8"/>
      <c r="F28" s="8"/>
      <c r="G28" s="8"/>
      <c r="H28" s="43">
        <v>0.26</v>
      </c>
      <c r="I28" s="8"/>
      <c r="J28" s="8"/>
      <c r="K28" s="8"/>
      <c r="L28" s="8"/>
      <c r="W28" s="44" t="s">
        <v>160</v>
      </c>
      <c r="X28" s="413"/>
      <c r="Y28" s="413"/>
    </row>
    <row r="29" spans="1:25" ht="27.75" customHeight="1">
      <c r="A29" s="8"/>
      <c r="B29" s="8"/>
      <c r="C29" s="8" t="s">
        <v>403</v>
      </c>
      <c r="D29" s="8">
        <v>2017</v>
      </c>
      <c r="E29" s="8"/>
      <c r="F29" s="8"/>
      <c r="G29" s="8"/>
      <c r="H29" s="43">
        <v>0.27</v>
      </c>
      <c r="I29" s="8"/>
      <c r="J29" s="8"/>
      <c r="K29" s="8"/>
      <c r="L29" s="8"/>
      <c r="W29" s="44" t="s">
        <v>161</v>
      </c>
      <c r="X29" s="413"/>
      <c r="Y29" s="413"/>
    </row>
    <row r="30" spans="1:25" ht="27.75" customHeight="1">
      <c r="A30" s="8"/>
      <c r="B30" s="8"/>
      <c r="C30" s="8" t="s">
        <v>404</v>
      </c>
      <c r="D30" s="8">
        <v>2018</v>
      </c>
      <c r="E30" s="8"/>
      <c r="F30" s="8"/>
      <c r="G30" s="8"/>
      <c r="H30" s="43">
        <v>0.28000000000000003</v>
      </c>
      <c r="I30" s="8"/>
      <c r="J30" s="8"/>
      <c r="K30" s="8"/>
      <c r="L30" s="8"/>
      <c r="W30" s="44" t="s">
        <v>162</v>
      </c>
      <c r="X30" s="413"/>
      <c r="Y30" s="413"/>
    </row>
    <row r="31" spans="1:25" ht="27.75" customHeight="1">
      <c r="A31" s="8"/>
      <c r="B31" s="8"/>
      <c r="C31" s="8" t="s">
        <v>405</v>
      </c>
      <c r="D31" s="8">
        <v>2019</v>
      </c>
      <c r="E31" s="8"/>
      <c r="F31" s="8"/>
      <c r="G31" s="8"/>
      <c r="H31" s="43">
        <v>0.28999999999999998</v>
      </c>
      <c r="I31" s="8"/>
      <c r="J31" s="8"/>
      <c r="K31" s="8"/>
      <c r="L31" s="8"/>
      <c r="W31" s="44" t="s">
        <v>163</v>
      </c>
      <c r="X31" s="413"/>
      <c r="Y31" s="413"/>
    </row>
    <row r="32" spans="1:25" ht="27.75" customHeight="1">
      <c r="A32" s="8"/>
      <c r="B32" s="8"/>
      <c r="C32" s="8" t="s">
        <v>406</v>
      </c>
      <c r="D32" s="8">
        <v>2020</v>
      </c>
      <c r="E32" s="8"/>
      <c r="F32" s="8"/>
      <c r="G32" s="8"/>
      <c r="H32" s="43">
        <v>0.3</v>
      </c>
      <c r="I32" s="8"/>
      <c r="J32" s="8"/>
      <c r="K32" s="8"/>
      <c r="L32" s="8"/>
      <c r="W32" s="44" t="s">
        <v>164</v>
      </c>
      <c r="X32" s="413"/>
      <c r="Y32" s="413"/>
    </row>
    <row r="33" spans="1:25" ht="27.75" customHeight="1">
      <c r="A33" s="8"/>
      <c r="B33" s="8"/>
      <c r="C33" s="8" t="s">
        <v>407</v>
      </c>
      <c r="D33" s="8">
        <v>2021</v>
      </c>
      <c r="E33" s="8"/>
      <c r="F33" s="8"/>
      <c r="G33" s="8"/>
      <c r="H33" s="43">
        <v>0.31</v>
      </c>
      <c r="I33" s="8"/>
      <c r="J33" s="8"/>
      <c r="K33" s="8"/>
      <c r="L33" s="8"/>
      <c r="W33" s="44" t="s">
        <v>165</v>
      </c>
      <c r="X33" s="413"/>
      <c r="Y33" s="413"/>
    </row>
    <row r="34" spans="1:25" ht="27.75" customHeight="1">
      <c r="A34" s="8"/>
      <c r="B34" s="8"/>
      <c r="C34" s="8" t="s">
        <v>408</v>
      </c>
      <c r="D34" s="8">
        <v>2022</v>
      </c>
      <c r="E34" s="8"/>
      <c r="F34" s="8"/>
      <c r="G34" s="8"/>
      <c r="H34" s="43">
        <v>0.32</v>
      </c>
      <c r="I34" s="8"/>
      <c r="J34" s="8"/>
      <c r="K34" s="8"/>
      <c r="L34" s="8"/>
      <c r="W34" s="44" t="s">
        <v>166</v>
      </c>
      <c r="X34" s="413"/>
      <c r="Y34" s="413"/>
    </row>
    <row r="35" spans="1:25" ht="27.75" customHeight="1">
      <c r="A35" s="8"/>
      <c r="B35" s="8"/>
      <c r="C35" s="8" t="s">
        <v>409</v>
      </c>
      <c r="D35" s="8">
        <v>2023</v>
      </c>
      <c r="E35" s="8"/>
      <c r="F35" s="8"/>
      <c r="G35" s="8"/>
      <c r="H35" s="43">
        <v>0.33</v>
      </c>
      <c r="I35" s="8"/>
      <c r="J35" s="8"/>
      <c r="K35" s="8"/>
      <c r="L35" s="8"/>
      <c r="W35" s="44" t="s">
        <v>167</v>
      </c>
      <c r="X35" s="413"/>
      <c r="Y35" s="413"/>
    </row>
    <row r="36" spans="1:25" ht="27.75" customHeight="1">
      <c r="A36" s="8"/>
      <c r="B36" s="8"/>
      <c r="C36" s="8" t="s">
        <v>410</v>
      </c>
      <c r="D36" s="8">
        <v>2024</v>
      </c>
      <c r="E36" s="8"/>
      <c r="F36" s="8"/>
      <c r="G36" s="8"/>
      <c r="H36" s="43">
        <v>0.34</v>
      </c>
      <c r="I36" s="8"/>
      <c r="J36" s="8"/>
      <c r="K36" s="8"/>
      <c r="L36" s="8"/>
      <c r="W36" s="44" t="s">
        <v>168</v>
      </c>
      <c r="X36" s="413"/>
      <c r="Y36" s="413"/>
    </row>
    <row r="37" spans="1:25" ht="27.75" customHeight="1">
      <c r="A37" s="8"/>
      <c r="B37" s="8"/>
      <c r="C37" s="8" t="s">
        <v>411</v>
      </c>
      <c r="D37" s="8">
        <v>2025</v>
      </c>
      <c r="E37" s="8"/>
      <c r="F37" s="8"/>
      <c r="G37" s="8"/>
      <c r="H37" s="43">
        <v>0.35</v>
      </c>
      <c r="I37" s="8"/>
      <c r="J37" s="8"/>
      <c r="K37" s="8"/>
      <c r="L37" s="8"/>
      <c r="W37" s="44" t="s">
        <v>169</v>
      </c>
      <c r="X37" s="413"/>
      <c r="Y37" s="413"/>
    </row>
    <row r="38" spans="1:25" ht="27.75" customHeight="1">
      <c r="A38" s="8"/>
      <c r="B38" s="8"/>
      <c r="C38" s="8" t="s">
        <v>412</v>
      </c>
      <c r="D38" s="8">
        <v>2026</v>
      </c>
      <c r="E38" s="8"/>
      <c r="F38" s="8"/>
      <c r="G38" s="8"/>
      <c r="H38" s="43">
        <v>0.36</v>
      </c>
      <c r="I38" s="8"/>
      <c r="J38" s="8"/>
      <c r="K38" s="8"/>
      <c r="L38" s="8"/>
      <c r="W38" s="44" t="s">
        <v>170</v>
      </c>
      <c r="X38" s="413"/>
      <c r="Y38" s="413"/>
    </row>
    <row r="39" spans="1:25" ht="27.75" customHeight="1">
      <c r="A39" s="8"/>
      <c r="B39" s="8"/>
      <c r="C39" s="8" t="s">
        <v>413</v>
      </c>
      <c r="D39" s="8">
        <v>2027</v>
      </c>
      <c r="E39" s="8"/>
      <c r="F39" s="8"/>
      <c r="G39" s="8"/>
      <c r="H39" s="43">
        <v>0.37</v>
      </c>
      <c r="I39" s="8"/>
      <c r="J39" s="8"/>
      <c r="K39" s="8"/>
      <c r="L39" s="8"/>
      <c r="W39" s="44" t="s">
        <v>171</v>
      </c>
      <c r="X39" s="413"/>
      <c r="Y39" s="413"/>
    </row>
    <row r="40" spans="1:25" ht="27.75" customHeight="1">
      <c r="A40" s="8"/>
      <c r="B40" s="8"/>
      <c r="C40" s="8" t="s">
        <v>414</v>
      </c>
      <c r="D40" s="8">
        <v>2028</v>
      </c>
      <c r="E40" s="8"/>
      <c r="F40" s="8"/>
      <c r="G40" s="8"/>
      <c r="H40" s="43">
        <v>0.38</v>
      </c>
      <c r="I40" s="8"/>
      <c r="J40" s="8"/>
      <c r="K40" s="8"/>
      <c r="L40" s="8"/>
      <c r="W40" s="44" t="s">
        <v>172</v>
      </c>
      <c r="X40" s="413"/>
      <c r="Y40" s="413"/>
    </row>
    <row r="41" spans="1:25" ht="27.75" customHeight="1">
      <c r="A41" s="8"/>
      <c r="B41" s="8"/>
      <c r="C41" s="8" t="s">
        <v>415</v>
      </c>
      <c r="D41" s="8">
        <v>2029</v>
      </c>
      <c r="E41" s="8"/>
      <c r="F41" s="8"/>
      <c r="G41" s="8"/>
      <c r="H41" s="43">
        <v>0.39</v>
      </c>
      <c r="I41" s="8"/>
      <c r="J41" s="8"/>
      <c r="K41" s="8"/>
      <c r="L41" s="8"/>
      <c r="W41" s="44" t="s">
        <v>173</v>
      </c>
      <c r="X41" s="413"/>
      <c r="Y41" s="413"/>
    </row>
    <row r="42" spans="1:25" ht="27.75" customHeight="1">
      <c r="A42" s="8"/>
      <c r="B42" s="8"/>
      <c r="C42" s="8" t="s">
        <v>416</v>
      </c>
      <c r="D42" s="8">
        <v>2030</v>
      </c>
      <c r="E42" s="8"/>
      <c r="F42" s="8"/>
      <c r="G42" s="8"/>
      <c r="H42" s="43">
        <v>0.4</v>
      </c>
      <c r="I42" s="8"/>
      <c r="J42" s="8"/>
      <c r="K42" s="8"/>
      <c r="L42" s="8"/>
      <c r="W42" s="44" t="s">
        <v>174</v>
      </c>
      <c r="X42" s="413"/>
      <c r="Y42" s="413"/>
    </row>
    <row r="43" spans="1:25" ht="27.75" customHeight="1">
      <c r="A43" s="8"/>
      <c r="B43" s="8"/>
      <c r="C43" s="8" t="s">
        <v>417</v>
      </c>
      <c r="D43" s="8"/>
      <c r="E43" s="8"/>
      <c r="F43" s="8"/>
      <c r="G43" s="8"/>
      <c r="H43" s="43">
        <v>0.41</v>
      </c>
      <c r="I43" s="8"/>
      <c r="J43" s="8"/>
      <c r="K43" s="8"/>
      <c r="L43" s="8"/>
      <c r="W43" s="44" t="s">
        <v>175</v>
      </c>
      <c r="X43" s="413"/>
      <c r="Y43" s="413"/>
    </row>
    <row r="44" spans="1:25" ht="27.75" customHeight="1">
      <c r="A44" s="8"/>
      <c r="B44" s="8"/>
      <c r="C44" s="8" t="s">
        <v>418</v>
      </c>
      <c r="D44" s="8"/>
      <c r="E44" s="8"/>
      <c r="F44" s="8"/>
      <c r="G44" s="8"/>
      <c r="H44" s="43">
        <v>0.42</v>
      </c>
      <c r="I44" s="8"/>
      <c r="J44" s="8"/>
      <c r="K44" s="8"/>
      <c r="L44" s="8"/>
      <c r="W44" s="44" t="s">
        <v>176</v>
      </c>
      <c r="X44" s="413"/>
      <c r="Y44" s="413"/>
    </row>
    <row r="45" spans="1:25" ht="27.75" customHeight="1">
      <c r="A45" s="8"/>
      <c r="B45" s="8"/>
      <c r="C45" s="8" t="s">
        <v>419</v>
      </c>
      <c r="D45" s="8"/>
      <c r="E45" s="8"/>
      <c r="F45" s="8"/>
      <c r="G45" s="8"/>
      <c r="H45" s="43">
        <v>0.43</v>
      </c>
      <c r="I45" s="8"/>
      <c r="J45" s="8"/>
      <c r="K45" s="8"/>
      <c r="L45" s="8"/>
      <c r="W45" s="44" t="s">
        <v>177</v>
      </c>
      <c r="X45" s="413"/>
      <c r="Y45" s="413"/>
    </row>
    <row r="46" spans="1:25" ht="27.75" customHeight="1">
      <c r="A46" s="8"/>
      <c r="B46" s="8"/>
      <c r="C46" s="8" t="s">
        <v>420</v>
      </c>
      <c r="D46" s="8"/>
      <c r="E46" s="8"/>
      <c r="F46" s="8"/>
      <c r="G46" s="8"/>
      <c r="H46" s="43">
        <v>0.44</v>
      </c>
      <c r="I46" s="8"/>
      <c r="J46" s="8"/>
      <c r="K46" s="8"/>
      <c r="L46" s="8"/>
      <c r="W46" s="44" t="s">
        <v>178</v>
      </c>
      <c r="X46" s="413"/>
      <c r="Y46" s="413"/>
    </row>
    <row r="47" spans="1:25" ht="27.75" customHeight="1">
      <c r="A47" s="8"/>
      <c r="B47" s="8"/>
      <c r="C47" s="8" t="s">
        <v>421</v>
      </c>
      <c r="D47" s="8"/>
      <c r="E47" s="8"/>
      <c r="F47" s="8"/>
      <c r="G47" s="8"/>
      <c r="H47" s="43">
        <v>0.45</v>
      </c>
      <c r="I47" s="8"/>
      <c r="J47" s="8"/>
      <c r="K47" s="8"/>
      <c r="L47" s="8"/>
      <c r="W47" s="44" t="s">
        <v>179</v>
      </c>
      <c r="X47" s="413"/>
      <c r="Y47" s="413"/>
    </row>
    <row r="48" spans="1:25" ht="27.75" customHeight="1">
      <c r="A48" s="8"/>
      <c r="B48" s="8"/>
      <c r="C48" s="8" t="s">
        <v>422</v>
      </c>
      <c r="D48" s="8"/>
      <c r="E48" s="8"/>
      <c r="F48" s="8"/>
      <c r="G48" s="8"/>
      <c r="H48" s="43">
        <v>0.46</v>
      </c>
      <c r="I48" s="8"/>
      <c r="J48" s="8"/>
      <c r="K48" s="8"/>
      <c r="L48" s="8"/>
      <c r="W48" s="44" t="s">
        <v>180</v>
      </c>
      <c r="X48" s="413"/>
      <c r="Y48" s="413"/>
    </row>
    <row r="49" spans="1:25" ht="27.75" customHeight="1">
      <c r="A49" s="8"/>
      <c r="B49" s="8"/>
      <c r="C49" s="8" t="s">
        <v>423</v>
      </c>
      <c r="D49" s="8"/>
      <c r="E49" s="8"/>
      <c r="F49" s="8"/>
      <c r="G49" s="8"/>
      <c r="H49" s="43">
        <v>0.47</v>
      </c>
      <c r="I49" s="8"/>
      <c r="J49" s="8"/>
      <c r="K49" s="8"/>
      <c r="L49" s="8"/>
      <c r="W49" s="44" t="s">
        <v>181</v>
      </c>
      <c r="X49" s="413"/>
      <c r="Y49" s="413"/>
    </row>
    <row r="50" spans="1:25" ht="27.75" customHeight="1">
      <c r="A50" s="8"/>
      <c r="B50" s="8"/>
      <c r="C50" s="8" t="s">
        <v>424</v>
      </c>
      <c r="D50" s="8"/>
      <c r="E50" s="8"/>
      <c r="F50" s="8"/>
      <c r="G50" s="8"/>
      <c r="H50" s="43">
        <v>0.48</v>
      </c>
      <c r="I50" s="8"/>
      <c r="J50" s="8"/>
      <c r="K50" s="8"/>
      <c r="L50" s="8"/>
      <c r="W50" s="44" t="s">
        <v>182</v>
      </c>
      <c r="X50" s="413"/>
      <c r="Y50" s="413"/>
    </row>
    <row r="51" spans="1:25" ht="27.75" customHeight="1">
      <c r="A51" s="8"/>
      <c r="B51" s="8"/>
      <c r="C51" s="8" t="s">
        <v>425</v>
      </c>
      <c r="D51" s="8"/>
      <c r="E51" s="8"/>
      <c r="F51" s="8"/>
      <c r="G51" s="8"/>
      <c r="H51" s="43">
        <v>0.49</v>
      </c>
      <c r="I51" s="8"/>
      <c r="J51" s="8"/>
      <c r="K51" s="8"/>
      <c r="L51" s="8"/>
      <c r="W51" s="44" t="s">
        <v>183</v>
      </c>
      <c r="X51" s="413"/>
      <c r="Y51" s="413"/>
    </row>
    <row r="52" spans="1:25" ht="27.75" customHeight="1">
      <c r="A52" s="8"/>
      <c r="B52" s="8"/>
      <c r="C52" s="8" t="s">
        <v>426</v>
      </c>
      <c r="D52" s="8"/>
      <c r="E52" s="8"/>
      <c r="F52" s="8"/>
      <c r="G52" s="8"/>
      <c r="H52" s="43">
        <v>0.5</v>
      </c>
      <c r="I52" s="8"/>
      <c r="J52" s="8"/>
      <c r="K52" s="8"/>
      <c r="L52" s="8"/>
      <c r="W52" s="44" t="s">
        <v>184</v>
      </c>
      <c r="X52" s="413"/>
      <c r="Y52" s="413"/>
    </row>
    <row r="53" spans="1:25" ht="27.75" customHeight="1">
      <c r="A53" s="8"/>
      <c r="B53" s="8"/>
      <c r="C53" s="8" t="s">
        <v>427</v>
      </c>
      <c r="D53" s="8"/>
      <c r="E53" s="8"/>
      <c r="F53" s="8"/>
      <c r="G53" s="8"/>
      <c r="H53" s="43">
        <v>0.51</v>
      </c>
      <c r="I53" s="8"/>
      <c r="J53" s="8"/>
      <c r="K53" s="8"/>
      <c r="L53" s="8"/>
      <c r="W53" s="44" t="s">
        <v>185</v>
      </c>
      <c r="X53" s="413"/>
      <c r="Y53" s="413"/>
    </row>
    <row r="54" spans="1:25" ht="27.75" customHeight="1">
      <c r="A54" s="8"/>
      <c r="B54" s="8"/>
      <c r="C54" s="8" t="s">
        <v>428</v>
      </c>
      <c r="D54" s="8"/>
      <c r="E54" s="8"/>
      <c r="F54" s="8"/>
      <c r="G54" s="8"/>
      <c r="H54" s="43">
        <v>0.52</v>
      </c>
      <c r="I54" s="8"/>
      <c r="J54" s="8"/>
      <c r="K54" s="8"/>
      <c r="L54" s="8"/>
      <c r="W54" s="44" t="s">
        <v>186</v>
      </c>
      <c r="X54" s="413"/>
      <c r="Y54" s="413"/>
    </row>
    <row r="55" spans="1:25" ht="27.75" customHeight="1">
      <c r="A55" s="8"/>
      <c r="B55" s="8"/>
      <c r="C55" s="8" t="s">
        <v>429</v>
      </c>
      <c r="D55" s="8"/>
      <c r="E55" s="8"/>
      <c r="F55" s="8"/>
      <c r="G55" s="8"/>
      <c r="H55" s="43">
        <v>0.53</v>
      </c>
      <c r="I55" s="8"/>
      <c r="J55" s="8"/>
      <c r="K55" s="8"/>
      <c r="L55" s="8"/>
      <c r="W55" s="44" t="s">
        <v>187</v>
      </c>
      <c r="X55" s="413"/>
      <c r="Y55" s="413"/>
    </row>
    <row r="56" spans="1:25" ht="27.75" customHeight="1">
      <c r="A56" s="8"/>
      <c r="B56" s="8"/>
      <c r="C56" s="8" t="s">
        <v>430</v>
      </c>
      <c r="D56" s="8"/>
      <c r="E56" s="8"/>
      <c r="F56" s="8"/>
      <c r="G56" s="8"/>
      <c r="H56" s="43">
        <v>0.54</v>
      </c>
      <c r="I56" s="8"/>
      <c r="J56" s="8"/>
      <c r="K56" s="8"/>
      <c r="L56" s="8"/>
      <c r="W56" s="44" t="s">
        <v>188</v>
      </c>
      <c r="X56" s="413"/>
      <c r="Y56" s="413"/>
    </row>
    <row r="57" spans="1:25" ht="27.75" customHeight="1">
      <c r="A57" s="8"/>
      <c r="B57" s="8"/>
      <c r="C57" s="8" t="s">
        <v>431</v>
      </c>
      <c r="D57" s="8"/>
      <c r="E57" s="8"/>
      <c r="F57" s="8"/>
      <c r="G57" s="8"/>
      <c r="H57" s="43">
        <v>0.55000000000000004</v>
      </c>
      <c r="I57" s="8"/>
      <c r="J57" s="8"/>
      <c r="K57" s="8"/>
      <c r="L57" s="8"/>
      <c r="W57" s="44" t="s">
        <v>189</v>
      </c>
      <c r="X57" s="413"/>
      <c r="Y57" s="413"/>
    </row>
    <row r="58" spans="1:25" ht="27.75" customHeight="1">
      <c r="A58" s="8"/>
      <c r="B58" s="8"/>
      <c r="C58" s="8" t="s">
        <v>432</v>
      </c>
      <c r="D58" s="8"/>
      <c r="E58" s="8"/>
      <c r="F58" s="8"/>
      <c r="G58" s="8"/>
      <c r="H58" s="43">
        <v>0.56000000000000005</v>
      </c>
      <c r="I58" s="8"/>
      <c r="J58" s="8"/>
      <c r="K58" s="8"/>
      <c r="L58" s="8"/>
      <c r="W58" s="44" t="s">
        <v>190</v>
      </c>
      <c r="X58" s="413"/>
      <c r="Y58" s="413"/>
    </row>
    <row r="59" spans="1:25" ht="27.75" customHeight="1">
      <c r="A59" s="8"/>
      <c r="B59" s="8"/>
      <c r="C59" s="8" t="s">
        <v>433</v>
      </c>
      <c r="D59" s="8"/>
      <c r="E59" s="8"/>
      <c r="F59" s="8"/>
      <c r="G59" s="8"/>
      <c r="H59" s="43">
        <v>0.56999999999999995</v>
      </c>
      <c r="I59" s="8"/>
      <c r="J59" s="8"/>
      <c r="K59" s="8"/>
      <c r="L59" s="8"/>
      <c r="W59" s="44" t="s">
        <v>191</v>
      </c>
      <c r="X59" s="413"/>
      <c r="Y59" s="413"/>
    </row>
    <row r="60" spans="1:25" ht="27.75" customHeight="1">
      <c r="A60" s="8"/>
      <c r="B60" s="8"/>
      <c r="C60" s="8" t="s">
        <v>434</v>
      </c>
      <c r="D60" s="8"/>
      <c r="E60" s="8"/>
      <c r="F60" s="8"/>
      <c r="G60" s="8"/>
      <c r="H60" s="43">
        <v>0.57999999999999996</v>
      </c>
      <c r="I60" s="8"/>
      <c r="J60" s="8"/>
      <c r="K60" s="8"/>
      <c r="L60" s="8"/>
      <c r="W60" s="44" t="s">
        <v>192</v>
      </c>
      <c r="X60" s="413"/>
      <c r="Y60" s="413"/>
    </row>
    <row r="61" spans="1:25" ht="27.75" customHeight="1">
      <c r="A61" s="8"/>
      <c r="B61" s="8"/>
      <c r="C61" s="8" t="s">
        <v>435</v>
      </c>
      <c r="D61" s="8"/>
      <c r="E61" s="8"/>
      <c r="F61" s="8"/>
      <c r="G61" s="8"/>
      <c r="H61" s="43">
        <v>0.59</v>
      </c>
      <c r="I61" s="8"/>
      <c r="J61" s="8"/>
      <c r="K61" s="8"/>
      <c r="L61" s="8"/>
      <c r="W61" s="44" t="s">
        <v>193</v>
      </c>
      <c r="X61" s="413"/>
      <c r="Y61" s="413"/>
    </row>
    <row r="62" spans="1:25" ht="27.75" customHeight="1">
      <c r="A62" s="8"/>
      <c r="B62" s="8"/>
      <c r="C62" s="8" t="s">
        <v>436</v>
      </c>
      <c r="D62" s="8"/>
      <c r="E62" s="8"/>
      <c r="F62" s="8"/>
      <c r="G62" s="8"/>
      <c r="H62" s="43">
        <v>0.6</v>
      </c>
      <c r="I62" s="8"/>
      <c r="J62" s="8"/>
      <c r="K62" s="8"/>
      <c r="L62" s="8"/>
      <c r="W62" s="44" t="s">
        <v>194</v>
      </c>
      <c r="X62" s="413"/>
      <c r="Y62" s="413"/>
    </row>
    <row r="63" spans="1:25" ht="27.75" customHeight="1">
      <c r="A63" s="8"/>
      <c r="B63" s="8"/>
      <c r="C63" s="8" t="s">
        <v>437</v>
      </c>
      <c r="D63" s="8"/>
      <c r="E63" s="8"/>
      <c r="F63" s="8"/>
      <c r="G63" s="8"/>
      <c r="H63" s="43">
        <v>0.61</v>
      </c>
      <c r="I63" s="8"/>
      <c r="J63" s="8"/>
      <c r="K63" s="8"/>
      <c r="L63" s="8"/>
      <c r="W63" s="44" t="s">
        <v>195</v>
      </c>
      <c r="X63" s="413"/>
      <c r="Y63" s="413"/>
    </row>
    <row r="64" spans="1:25" ht="27.75" customHeight="1">
      <c r="A64" s="8"/>
      <c r="B64" s="8"/>
      <c r="C64" s="8" t="s">
        <v>438</v>
      </c>
      <c r="D64" s="8"/>
      <c r="E64" s="8"/>
      <c r="F64" s="8"/>
      <c r="G64" s="8"/>
      <c r="H64" s="43">
        <v>0.62</v>
      </c>
      <c r="I64" s="8"/>
      <c r="J64" s="8"/>
      <c r="K64" s="8"/>
      <c r="L64" s="8"/>
      <c r="W64" s="44" t="s">
        <v>196</v>
      </c>
      <c r="X64" s="413"/>
      <c r="Y64" s="413"/>
    </row>
    <row r="65" spans="1:25" ht="27.75" customHeight="1">
      <c r="A65" s="8"/>
      <c r="B65" s="8"/>
      <c r="C65" s="8" t="s">
        <v>439</v>
      </c>
      <c r="D65" s="8"/>
      <c r="E65" s="8"/>
      <c r="F65" s="8"/>
      <c r="G65" s="8"/>
      <c r="H65" s="43">
        <v>0.63</v>
      </c>
      <c r="I65" s="8"/>
      <c r="J65" s="8"/>
      <c r="K65" s="8"/>
      <c r="L65" s="8"/>
      <c r="W65" s="44" t="s">
        <v>197</v>
      </c>
      <c r="X65" s="413"/>
      <c r="Y65" s="413"/>
    </row>
    <row r="66" spans="1:25" ht="27.75" customHeight="1">
      <c r="A66" s="8"/>
      <c r="B66" s="8"/>
      <c r="C66" s="8" t="s">
        <v>440</v>
      </c>
      <c r="D66" s="8"/>
      <c r="E66" s="8"/>
      <c r="F66" s="8"/>
      <c r="G66" s="8"/>
      <c r="H66" s="43">
        <v>0.64</v>
      </c>
      <c r="I66" s="8"/>
      <c r="J66" s="8"/>
      <c r="K66" s="8"/>
      <c r="L66" s="8"/>
      <c r="W66" s="44" t="s">
        <v>198</v>
      </c>
      <c r="X66" s="413"/>
      <c r="Y66" s="413"/>
    </row>
    <row r="67" spans="1:25" ht="27.75" customHeight="1">
      <c r="A67" s="8"/>
      <c r="B67" s="8"/>
      <c r="C67" s="8" t="s">
        <v>441</v>
      </c>
      <c r="D67" s="8"/>
      <c r="E67" s="8"/>
      <c r="F67" s="8"/>
      <c r="G67" s="8"/>
      <c r="H67" s="43">
        <v>0.65</v>
      </c>
      <c r="I67" s="8"/>
      <c r="J67" s="8"/>
      <c r="K67" s="8"/>
      <c r="L67" s="8"/>
      <c r="W67" s="44" t="s">
        <v>199</v>
      </c>
      <c r="X67" s="413"/>
      <c r="Y67" s="413"/>
    </row>
    <row r="68" spans="1:25" ht="27.75" customHeight="1">
      <c r="A68" s="8"/>
      <c r="B68" s="8"/>
      <c r="C68" s="8" t="s">
        <v>442</v>
      </c>
      <c r="D68" s="8"/>
      <c r="E68" s="8"/>
      <c r="F68" s="8"/>
      <c r="G68" s="8"/>
      <c r="H68" s="43">
        <v>0.66</v>
      </c>
      <c r="I68" s="8"/>
      <c r="J68" s="8"/>
      <c r="K68" s="8"/>
      <c r="L68" s="8"/>
      <c r="W68" s="44" t="s">
        <v>200</v>
      </c>
      <c r="X68" s="413"/>
      <c r="Y68" s="413"/>
    </row>
    <row r="69" spans="1:25" ht="27.75" customHeight="1">
      <c r="A69" s="8"/>
      <c r="B69" s="8"/>
      <c r="C69" s="8" t="s">
        <v>443</v>
      </c>
      <c r="D69" s="8"/>
      <c r="E69" s="8"/>
      <c r="F69" s="8"/>
      <c r="G69" s="8"/>
      <c r="H69" s="43">
        <v>0.67</v>
      </c>
      <c r="I69" s="8"/>
      <c r="J69" s="8"/>
      <c r="K69" s="8"/>
      <c r="L69" s="8"/>
      <c r="W69" s="44" t="s">
        <v>201</v>
      </c>
      <c r="X69" s="413"/>
      <c r="Y69" s="413"/>
    </row>
    <row r="70" spans="1:25" ht="27.75" customHeight="1">
      <c r="A70" s="8"/>
      <c r="B70" s="8"/>
      <c r="C70" s="8" t="s">
        <v>444</v>
      </c>
      <c r="D70" s="8"/>
      <c r="E70" s="8"/>
      <c r="F70" s="8"/>
      <c r="G70" s="8"/>
      <c r="H70" s="43">
        <v>0.68</v>
      </c>
      <c r="I70" s="8"/>
      <c r="J70" s="8"/>
      <c r="K70" s="8"/>
      <c r="L70" s="8"/>
      <c r="W70" s="44" t="s">
        <v>202</v>
      </c>
      <c r="X70" s="413"/>
      <c r="Y70" s="413"/>
    </row>
    <row r="71" spans="1:25" ht="27.75" customHeight="1">
      <c r="A71" s="8"/>
      <c r="B71" s="8"/>
      <c r="C71" s="8" t="s">
        <v>445</v>
      </c>
      <c r="D71" s="8"/>
      <c r="E71" s="8"/>
      <c r="F71" s="8"/>
      <c r="G71" s="8"/>
      <c r="H71" s="43">
        <v>0.69</v>
      </c>
      <c r="I71" s="8"/>
      <c r="J71" s="8"/>
      <c r="K71" s="8"/>
      <c r="L71" s="8"/>
      <c r="W71" s="44" t="s">
        <v>203</v>
      </c>
      <c r="X71" s="413"/>
      <c r="Y71" s="413"/>
    </row>
    <row r="72" spans="1:25" ht="27.75" customHeight="1">
      <c r="A72" s="8"/>
      <c r="B72" s="8"/>
      <c r="C72" s="8" t="s">
        <v>446</v>
      </c>
      <c r="D72" s="8"/>
      <c r="E72" s="8"/>
      <c r="F72" s="8"/>
      <c r="G72" s="8"/>
      <c r="H72" s="43">
        <v>0.7</v>
      </c>
      <c r="I72" s="8"/>
      <c r="J72" s="8"/>
      <c r="K72" s="8"/>
      <c r="L72" s="8"/>
      <c r="W72" s="44" t="s">
        <v>204</v>
      </c>
      <c r="X72" s="413"/>
      <c r="Y72" s="413"/>
    </row>
    <row r="73" spans="1:25" ht="27.75" customHeight="1">
      <c r="A73" s="8"/>
      <c r="B73" s="8"/>
      <c r="C73" s="8" t="s">
        <v>447</v>
      </c>
      <c r="D73" s="8"/>
      <c r="E73" s="8"/>
      <c r="F73" s="8"/>
      <c r="G73" s="8"/>
      <c r="H73" s="43">
        <v>0.71</v>
      </c>
      <c r="I73" s="8"/>
      <c r="J73" s="8"/>
      <c r="K73" s="8"/>
      <c r="L73" s="8"/>
      <c r="W73" s="44" t="s">
        <v>205</v>
      </c>
      <c r="X73" s="413"/>
      <c r="Y73" s="413"/>
    </row>
    <row r="74" spans="1:25" ht="27.75" customHeight="1">
      <c r="A74" s="8"/>
      <c r="B74" s="8"/>
      <c r="C74" s="8" t="s">
        <v>448</v>
      </c>
      <c r="D74" s="8"/>
      <c r="E74" s="8"/>
      <c r="F74" s="8"/>
      <c r="G74" s="8"/>
      <c r="H74" s="43">
        <v>0.72</v>
      </c>
      <c r="I74" s="8"/>
      <c r="J74" s="8"/>
      <c r="K74" s="8"/>
      <c r="L74" s="8"/>
      <c r="W74" s="44" t="s">
        <v>206</v>
      </c>
      <c r="X74" s="413"/>
      <c r="Y74" s="413"/>
    </row>
    <row r="75" spans="1:25" ht="27.75" customHeight="1">
      <c r="A75" s="8"/>
      <c r="B75" s="8"/>
      <c r="C75" s="8" t="s">
        <v>449</v>
      </c>
      <c r="D75" s="8"/>
      <c r="E75" s="8"/>
      <c r="F75" s="8"/>
      <c r="G75" s="8"/>
      <c r="H75" s="43">
        <v>0.73</v>
      </c>
      <c r="I75" s="8"/>
      <c r="J75" s="8"/>
      <c r="K75" s="8"/>
      <c r="L75" s="8"/>
      <c r="W75" s="44" t="s">
        <v>207</v>
      </c>
      <c r="X75" s="413"/>
      <c r="Y75" s="413"/>
    </row>
    <row r="76" spans="1:25" ht="27.75" customHeight="1">
      <c r="A76" s="8"/>
      <c r="B76" s="8"/>
      <c r="C76" s="8" t="s">
        <v>450</v>
      </c>
      <c r="D76" s="8"/>
      <c r="E76" s="8"/>
      <c r="F76" s="8"/>
      <c r="G76" s="8"/>
      <c r="H76" s="43">
        <v>0.74</v>
      </c>
      <c r="I76" s="8"/>
      <c r="J76" s="8"/>
      <c r="K76" s="8"/>
      <c r="L76" s="8"/>
      <c r="W76" s="44" t="s">
        <v>208</v>
      </c>
      <c r="X76" s="413"/>
      <c r="Y76" s="413"/>
    </row>
    <row r="77" spans="1:25" ht="27.75" customHeight="1">
      <c r="A77" s="8"/>
      <c r="B77" s="8"/>
      <c r="C77" s="8" t="s">
        <v>451</v>
      </c>
      <c r="D77" s="8"/>
      <c r="E77" s="8"/>
      <c r="F77" s="8"/>
      <c r="G77" s="8"/>
      <c r="H77" s="43">
        <v>0.75</v>
      </c>
      <c r="I77" s="8"/>
      <c r="J77" s="8"/>
      <c r="K77" s="8"/>
      <c r="L77" s="8"/>
      <c r="W77" s="44" t="s">
        <v>209</v>
      </c>
      <c r="X77" s="413"/>
      <c r="Y77" s="413"/>
    </row>
    <row r="78" spans="1:25" ht="27.75" customHeight="1">
      <c r="A78" s="8"/>
      <c r="B78" s="8"/>
      <c r="C78" s="8" t="s">
        <v>452</v>
      </c>
      <c r="D78" s="8"/>
      <c r="E78" s="8"/>
      <c r="F78" s="8"/>
      <c r="G78" s="8"/>
      <c r="H78" s="43">
        <v>0.76</v>
      </c>
      <c r="I78" s="8"/>
      <c r="J78" s="8"/>
      <c r="K78" s="8"/>
      <c r="L78" s="8"/>
      <c r="W78" s="44" t="s">
        <v>210</v>
      </c>
      <c r="X78" s="413"/>
      <c r="Y78" s="413"/>
    </row>
    <row r="79" spans="1:25" ht="27.75" customHeight="1">
      <c r="A79" s="8"/>
      <c r="B79" s="8"/>
      <c r="C79" s="8" t="s">
        <v>453</v>
      </c>
      <c r="D79" s="8"/>
      <c r="E79" s="8"/>
      <c r="F79" s="8"/>
      <c r="G79" s="8"/>
      <c r="H79" s="43">
        <v>0.77</v>
      </c>
      <c r="I79" s="8"/>
      <c r="J79" s="8"/>
      <c r="K79" s="8"/>
      <c r="L79" s="8"/>
      <c r="W79" s="44" t="s">
        <v>211</v>
      </c>
      <c r="X79" s="413"/>
      <c r="Y79" s="413"/>
    </row>
    <row r="80" spans="1:25" ht="27.75" customHeight="1">
      <c r="A80" s="8"/>
      <c r="B80" s="8"/>
      <c r="C80" s="8" t="s">
        <v>454</v>
      </c>
      <c r="D80" s="8"/>
      <c r="E80" s="8"/>
      <c r="F80" s="8"/>
      <c r="G80" s="8"/>
      <c r="H80" s="43">
        <v>0.78</v>
      </c>
      <c r="I80" s="8"/>
      <c r="J80" s="8"/>
      <c r="K80" s="8"/>
      <c r="L80" s="8"/>
      <c r="W80" s="44" t="s">
        <v>212</v>
      </c>
      <c r="X80" s="413"/>
      <c r="Y80" s="413"/>
    </row>
    <row r="81" spans="1:25" ht="27.75" customHeight="1">
      <c r="A81" s="8"/>
      <c r="B81" s="8"/>
      <c r="C81" s="8" t="s">
        <v>455</v>
      </c>
      <c r="D81" s="8"/>
      <c r="E81" s="8"/>
      <c r="F81" s="8"/>
      <c r="G81" s="8"/>
      <c r="H81" s="43">
        <v>0.79</v>
      </c>
      <c r="I81" s="8"/>
      <c r="J81" s="8"/>
      <c r="K81" s="8"/>
      <c r="L81" s="8"/>
      <c r="W81" s="44" t="s">
        <v>213</v>
      </c>
      <c r="X81" s="413"/>
      <c r="Y81" s="413"/>
    </row>
    <row r="82" spans="1:25" ht="27.75" customHeight="1">
      <c r="A82" s="8"/>
      <c r="B82" s="8"/>
      <c r="C82" s="8" t="s">
        <v>456</v>
      </c>
      <c r="D82" s="8"/>
      <c r="E82" s="8"/>
      <c r="F82" s="8"/>
      <c r="G82" s="8"/>
      <c r="H82" s="43">
        <v>0.8</v>
      </c>
      <c r="I82" s="8"/>
      <c r="J82" s="8"/>
      <c r="K82" s="8"/>
      <c r="L82" s="8"/>
      <c r="W82" s="44" t="s">
        <v>214</v>
      </c>
      <c r="X82" s="413"/>
      <c r="Y82" s="413"/>
    </row>
    <row r="83" spans="1:25" ht="27.75" customHeight="1">
      <c r="A83" s="8"/>
      <c r="B83" s="8"/>
      <c r="C83" s="8" t="s">
        <v>457</v>
      </c>
      <c r="D83" s="8"/>
      <c r="E83" s="8"/>
      <c r="F83" s="8"/>
      <c r="G83" s="8"/>
      <c r="H83" s="43">
        <v>0.81</v>
      </c>
      <c r="I83" s="8"/>
      <c r="J83" s="8"/>
      <c r="K83" s="8"/>
      <c r="L83" s="8"/>
      <c r="W83" s="44" t="s">
        <v>215</v>
      </c>
      <c r="X83" s="413"/>
      <c r="Y83" s="413"/>
    </row>
    <row r="84" spans="1:25" ht="27.75" customHeight="1">
      <c r="A84" s="8"/>
      <c r="B84" s="8"/>
      <c r="C84" s="8" t="s">
        <v>458</v>
      </c>
      <c r="D84" s="8"/>
      <c r="E84" s="8"/>
      <c r="F84" s="8"/>
      <c r="G84" s="8"/>
      <c r="H84" s="43">
        <v>0.82</v>
      </c>
      <c r="I84" s="8"/>
      <c r="J84" s="8"/>
      <c r="K84" s="8"/>
      <c r="L84" s="8"/>
      <c r="W84" s="44" t="s">
        <v>216</v>
      </c>
      <c r="X84" s="413"/>
      <c r="Y84" s="413"/>
    </row>
    <row r="85" spans="1:25" ht="27.75" customHeight="1">
      <c r="A85" s="8"/>
      <c r="B85" s="8"/>
      <c r="C85" s="8" t="s">
        <v>459</v>
      </c>
      <c r="D85" s="8"/>
      <c r="E85" s="8"/>
      <c r="F85" s="8"/>
      <c r="G85" s="8"/>
      <c r="H85" s="43">
        <v>0.83</v>
      </c>
      <c r="I85" s="8"/>
      <c r="J85" s="8"/>
      <c r="K85" s="8"/>
      <c r="L85" s="8"/>
      <c r="W85" s="44" t="s">
        <v>217</v>
      </c>
      <c r="X85" s="413"/>
      <c r="Y85" s="413"/>
    </row>
    <row r="86" spans="1:25" ht="27.75" customHeight="1">
      <c r="A86" s="8"/>
      <c r="B86" s="8"/>
      <c r="C86" s="8" t="s">
        <v>460</v>
      </c>
      <c r="D86" s="8"/>
      <c r="E86" s="8"/>
      <c r="F86" s="8"/>
      <c r="G86" s="8"/>
      <c r="H86" s="43">
        <v>0.84</v>
      </c>
      <c r="I86" s="8"/>
      <c r="J86" s="8"/>
      <c r="K86" s="8"/>
      <c r="L86" s="8"/>
      <c r="W86" s="44" t="s">
        <v>218</v>
      </c>
      <c r="X86" s="413"/>
      <c r="Y86" s="413"/>
    </row>
    <row r="87" spans="1:25" ht="27.75" customHeight="1">
      <c r="A87" s="8"/>
      <c r="B87" s="8"/>
      <c r="C87" s="8" t="s">
        <v>461</v>
      </c>
      <c r="D87" s="8"/>
      <c r="E87" s="8"/>
      <c r="F87" s="8"/>
      <c r="G87" s="8"/>
      <c r="H87" s="43">
        <v>0.85</v>
      </c>
      <c r="I87" s="8"/>
      <c r="J87" s="8"/>
      <c r="K87" s="8"/>
      <c r="L87" s="8"/>
      <c r="W87" s="44" t="s">
        <v>219</v>
      </c>
      <c r="X87" s="413"/>
      <c r="Y87" s="413"/>
    </row>
    <row r="88" spans="1:25" ht="27.75" customHeight="1">
      <c r="A88" s="8"/>
      <c r="B88" s="8"/>
      <c r="C88" s="8" t="s">
        <v>462</v>
      </c>
      <c r="D88" s="8"/>
      <c r="E88" s="8"/>
      <c r="F88" s="8"/>
      <c r="G88" s="8"/>
      <c r="H88" s="43">
        <v>0.86</v>
      </c>
      <c r="I88" s="8"/>
      <c r="J88" s="8"/>
      <c r="K88" s="8"/>
      <c r="L88" s="8"/>
      <c r="W88" s="44" t="s">
        <v>220</v>
      </c>
      <c r="X88" s="413"/>
      <c r="Y88" s="413"/>
    </row>
    <row r="89" spans="1:25" ht="27.75" customHeight="1">
      <c r="A89" s="8"/>
      <c r="B89" s="8"/>
      <c r="C89" s="8" t="s">
        <v>463</v>
      </c>
      <c r="D89" s="8"/>
      <c r="E89" s="8"/>
      <c r="F89" s="8"/>
      <c r="G89" s="8"/>
      <c r="H89" s="43">
        <v>0.87</v>
      </c>
      <c r="I89" s="8"/>
      <c r="J89" s="8"/>
      <c r="K89" s="8"/>
      <c r="L89" s="8"/>
      <c r="W89" s="44" t="s">
        <v>221</v>
      </c>
      <c r="X89" s="413"/>
      <c r="Y89" s="413"/>
    </row>
    <row r="90" spans="1:25" ht="27.75" customHeight="1">
      <c r="A90" s="8"/>
      <c r="B90" s="8"/>
      <c r="C90" s="8" t="s">
        <v>464</v>
      </c>
      <c r="D90" s="8"/>
      <c r="E90" s="8"/>
      <c r="F90" s="8"/>
      <c r="G90" s="8"/>
      <c r="H90" s="43">
        <v>0.88</v>
      </c>
      <c r="I90" s="8"/>
      <c r="J90" s="8"/>
      <c r="K90" s="8"/>
      <c r="L90" s="8"/>
      <c r="W90" s="44" t="s">
        <v>222</v>
      </c>
      <c r="X90" s="413"/>
      <c r="Y90" s="413"/>
    </row>
    <row r="91" spans="1:25" ht="27.75" customHeight="1">
      <c r="A91" s="8"/>
      <c r="B91" s="8"/>
      <c r="C91" s="8" t="s">
        <v>465</v>
      </c>
      <c r="D91" s="8"/>
      <c r="E91" s="8"/>
      <c r="F91" s="8"/>
      <c r="G91" s="8"/>
      <c r="H91" s="43">
        <v>0.89</v>
      </c>
      <c r="I91" s="8"/>
      <c r="J91" s="8"/>
      <c r="K91" s="8"/>
      <c r="L91" s="8"/>
      <c r="W91" s="44" t="s">
        <v>223</v>
      </c>
      <c r="X91" s="413"/>
      <c r="Y91" s="413"/>
    </row>
    <row r="92" spans="1:25" ht="27.75" customHeight="1">
      <c r="A92" s="8"/>
      <c r="B92" s="8"/>
      <c r="C92" s="8" t="s">
        <v>466</v>
      </c>
      <c r="D92" s="8"/>
      <c r="E92" s="8"/>
      <c r="F92" s="8"/>
      <c r="G92" s="8"/>
      <c r="H92" s="43">
        <v>0.9</v>
      </c>
      <c r="I92" s="8"/>
      <c r="J92" s="8"/>
      <c r="K92" s="8"/>
      <c r="L92" s="8"/>
      <c r="W92" s="44" t="s">
        <v>224</v>
      </c>
      <c r="X92" s="413"/>
      <c r="Y92" s="413"/>
    </row>
    <row r="93" spans="1:25" ht="27.75" customHeight="1">
      <c r="A93" s="8"/>
      <c r="B93" s="8"/>
      <c r="C93" s="8" t="s">
        <v>467</v>
      </c>
      <c r="D93" s="8"/>
      <c r="E93" s="8"/>
      <c r="F93" s="8"/>
      <c r="G93" s="8"/>
      <c r="H93" s="43">
        <v>0.91</v>
      </c>
      <c r="I93" s="8"/>
      <c r="J93" s="8"/>
      <c r="K93" s="8"/>
      <c r="L93" s="8"/>
      <c r="W93" s="44" t="s">
        <v>225</v>
      </c>
      <c r="X93" s="413"/>
      <c r="Y93" s="413"/>
    </row>
    <row r="94" spans="1:25" ht="27.75" customHeight="1">
      <c r="A94" s="8"/>
      <c r="B94" s="8"/>
      <c r="C94" s="8" t="s">
        <v>468</v>
      </c>
      <c r="D94" s="8"/>
      <c r="E94" s="8"/>
      <c r="F94" s="8"/>
      <c r="G94" s="8"/>
      <c r="H94" s="43">
        <v>0.92</v>
      </c>
      <c r="I94" s="8"/>
      <c r="J94" s="8"/>
      <c r="K94" s="8"/>
      <c r="L94" s="8"/>
      <c r="W94" s="44" t="s">
        <v>226</v>
      </c>
      <c r="X94" s="413"/>
      <c r="Y94" s="413"/>
    </row>
    <row r="95" spans="1:25" ht="27.75" customHeight="1">
      <c r="A95" s="8"/>
      <c r="B95" s="8"/>
      <c r="C95" s="8" t="s">
        <v>469</v>
      </c>
      <c r="D95" s="8"/>
      <c r="E95" s="8"/>
      <c r="F95" s="8"/>
      <c r="G95" s="8"/>
      <c r="H95" s="43">
        <v>0.93</v>
      </c>
      <c r="I95" s="8"/>
      <c r="J95" s="8"/>
      <c r="K95" s="8"/>
      <c r="L95" s="8"/>
      <c r="W95" s="44" t="s">
        <v>227</v>
      </c>
      <c r="X95" s="413"/>
      <c r="Y95" s="413"/>
    </row>
    <row r="96" spans="1:25" ht="27.75" customHeight="1">
      <c r="A96" s="8"/>
      <c r="B96" s="8"/>
      <c r="C96" s="8" t="s">
        <v>470</v>
      </c>
      <c r="D96" s="8"/>
      <c r="E96" s="8"/>
      <c r="F96" s="8"/>
      <c r="G96" s="8"/>
      <c r="H96" s="43">
        <v>0.94</v>
      </c>
      <c r="I96" s="8"/>
      <c r="J96" s="8"/>
      <c r="K96" s="8"/>
      <c r="L96" s="8"/>
      <c r="W96" s="44" t="s">
        <v>228</v>
      </c>
      <c r="X96" s="413"/>
      <c r="Y96" s="413"/>
    </row>
    <row r="97" spans="1:25" ht="27.75" customHeight="1">
      <c r="A97" s="8"/>
      <c r="B97" s="8"/>
      <c r="C97" s="8" t="s">
        <v>471</v>
      </c>
      <c r="D97" s="8"/>
      <c r="E97" s="8"/>
      <c r="F97" s="8"/>
      <c r="G97" s="8"/>
      <c r="H97" s="43">
        <v>0.95</v>
      </c>
      <c r="I97" s="8"/>
      <c r="J97" s="8"/>
      <c r="K97" s="8"/>
      <c r="L97" s="8"/>
      <c r="W97" s="44" t="s">
        <v>229</v>
      </c>
      <c r="X97" s="413"/>
      <c r="Y97" s="413"/>
    </row>
    <row r="98" spans="1:25" ht="27.75" customHeight="1">
      <c r="A98" s="8"/>
      <c r="B98" s="8"/>
      <c r="C98" s="8" t="s">
        <v>472</v>
      </c>
      <c r="D98" s="8"/>
      <c r="E98" s="8"/>
      <c r="F98" s="8"/>
      <c r="G98" s="8"/>
      <c r="H98" s="43">
        <v>0.96</v>
      </c>
      <c r="I98" s="8"/>
      <c r="J98" s="8"/>
      <c r="K98" s="8"/>
      <c r="L98" s="8"/>
      <c r="W98" s="44" t="s">
        <v>230</v>
      </c>
      <c r="X98" s="413"/>
      <c r="Y98" s="413"/>
    </row>
    <row r="99" spans="1:25" ht="27.75" customHeight="1">
      <c r="A99" s="8"/>
      <c r="B99" s="8"/>
      <c r="C99" s="8" t="s">
        <v>473</v>
      </c>
      <c r="D99" s="8"/>
      <c r="E99" s="8"/>
      <c r="F99" s="8"/>
      <c r="G99" s="8"/>
      <c r="H99" s="43">
        <v>0.97</v>
      </c>
      <c r="I99" s="8"/>
      <c r="J99" s="8"/>
      <c r="K99" s="8"/>
      <c r="L99" s="8"/>
      <c r="W99" s="44" t="s">
        <v>231</v>
      </c>
      <c r="X99" s="413"/>
      <c r="Y99" s="413"/>
    </row>
    <row r="100" spans="1:25" ht="27.75" customHeight="1">
      <c r="A100" s="8"/>
      <c r="B100" s="8"/>
      <c r="C100" s="8" t="s">
        <v>474</v>
      </c>
      <c r="D100" s="8"/>
      <c r="E100" s="8"/>
      <c r="F100" s="8"/>
      <c r="G100" s="8"/>
      <c r="H100" s="43">
        <v>0.98</v>
      </c>
      <c r="I100" s="8"/>
      <c r="J100" s="8"/>
      <c r="K100" s="8"/>
      <c r="L100" s="8"/>
      <c r="W100" s="44" t="s">
        <v>232</v>
      </c>
      <c r="X100" s="413"/>
      <c r="Y100" s="413"/>
    </row>
    <row r="101" spans="1:25" ht="27.75" customHeight="1">
      <c r="A101" s="8"/>
      <c r="B101" s="8"/>
      <c r="C101" s="8" t="s">
        <v>475</v>
      </c>
      <c r="D101" s="8"/>
      <c r="E101" s="8"/>
      <c r="F101" s="8"/>
      <c r="G101" s="8"/>
      <c r="H101" s="43">
        <v>0.99</v>
      </c>
      <c r="I101" s="8"/>
      <c r="J101" s="8"/>
      <c r="K101" s="8"/>
      <c r="L101" s="8"/>
      <c r="W101" s="44" t="s">
        <v>233</v>
      </c>
      <c r="X101" s="413"/>
      <c r="Y101" s="413"/>
    </row>
    <row r="102" spans="1:25" ht="27.75" customHeight="1">
      <c r="A102" s="8"/>
      <c r="B102" s="8"/>
      <c r="C102" s="8" t="s">
        <v>476</v>
      </c>
      <c r="D102" s="8"/>
      <c r="E102" s="8"/>
      <c r="F102" s="8"/>
      <c r="G102" s="8"/>
      <c r="H102" s="43">
        <v>1</v>
      </c>
      <c r="I102" s="8"/>
      <c r="J102" s="8"/>
      <c r="K102" s="8"/>
      <c r="L102" s="8"/>
      <c r="W102" s="44" t="s">
        <v>234</v>
      </c>
      <c r="X102" s="413"/>
      <c r="Y102" s="413"/>
    </row>
    <row r="103" spans="1:25" ht="27.75" customHeight="1">
      <c r="A103" s="8"/>
      <c r="B103" s="8"/>
      <c r="C103" s="8" t="s">
        <v>477</v>
      </c>
      <c r="D103" s="8"/>
      <c r="E103" s="8"/>
      <c r="F103" s="8"/>
      <c r="G103" s="8"/>
      <c r="H103" s="8"/>
      <c r="I103" s="8"/>
      <c r="J103" s="8"/>
      <c r="K103" s="8"/>
      <c r="L103" s="8"/>
      <c r="W103" s="44" t="s">
        <v>235</v>
      </c>
      <c r="X103" s="413"/>
      <c r="Y103" s="413"/>
    </row>
    <row r="104" spans="1:25" ht="27.75" customHeight="1">
      <c r="A104" s="8"/>
      <c r="B104" s="8"/>
      <c r="C104" s="8" t="s">
        <v>478</v>
      </c>
      <c r="D104" s="8"/>
      <c r="E104" s="8"/>
      <c r="F104" s="8"/>
      <c r="G104" s="8"/>
      <c r="H104" s="8"/>
      <c r="I104" s="8"/>
      <c r="J104" s="8"/>
      <c r="K104" s="8"/>
      <c r="L104" s="8"/>
      <c r="W104" s="44" t="s">
        <v>236</v>
      </c>
      <c r="X104" s="413"/>
      <c r="Y104" s="413"/>
    </row>
    <row r="105" spans="1:25" ht="27.75" customHeight="1">
      <c r="A105" s="8"/>
      <c r="B105" s="8"/>
      <c r="C105" s="8" t="s">
        <v>479</v>
      </c>
      <c r="D105" s="8"/>
      <c r="E105" s="8"/>
      <c r="F105" s="8"/>
      <c r="G105" s="8"/>
      <c r="H105" s="8"/>
      <c r="I105" s="8"/>
      <c r="J105" s="8"/>
      <c r="K105" s="8"/>
      <c r="L105" s="8"/>
      <c r="W105" s="44" t="s">
        <v>237</v>
      </c>
      <c r="X105" s="413"/>
      <c r="Y105" s="413"/>
    </row>
    <row r="106" spans="1:25" ht="27.75" customHeight="1">
      <c r="A106" s="8"/>
      <c r="B106" s="8"/>
      <c r="C106" s="8" t="s">
        <v>480</v>
      </c>
      <c r="D106" s="8"/>
      <c r="E106" s="8"/>
      <c r="F106" s="8"/>
      <c r="G106" s="8"/>
      <c r="H106" s="8"/>
      <c r="I106" s="8"/>
      <c r="J106" s="8"/>
      <c r="K106" s="8"/>
      <c r="L106" s="8"/>
      <c r="W106" s="44" t="s">
        <v>238</v>
      </c>
      <c r="X106" s="413"/>
      <c r="Y106" s="413"/>
    </row>
    <row r="107" spans="1:25" ht="27.75" customHeight="1">
      <c r="A107" s="8"/>
      <c r="B107" s="8"/>
      <c r="C107" s="8" t="s">
        <v>481</v>
      </c>
      <c r="D107" s="8"/>
      <c r="E107" s="8"/>
      <c r="F107" s="8"/>
      <c r="G107" s="8"/>
      <c r="H107" s="8"/>
      <c r="I107" s="8"/>
      <c r="J107" s="8"/>
      <c r="K107" s="8"/>
      <c r="L107" s="8"/>
      <c r="W107" s="44" t="s">
        <v>239</v>
      </c>
      <c r="X107" s="413"/>
      <c r="Y107" s="413"/>
    </row>
    <row r="108" spans="1:25" ht="27.75" customHeight="1">
      <c r="A108" s="8"/>
      <c r="B108" s="8"/>
      <c r="C108" s="8" t="s">
        <v>482</v>
      </c>
      <c r="D108" s="8"/>
      <c r="E108" s="8"/>
      <c r="F108" s="8"/>
      <c r="G108" s="8"/>
      <c r="H108" s="8"/>
      <c r="I108" s="8"/>
      <c r="J108" s="8"/>
      <c r="K108" s="8"/>
      <c r="L108" s="8"/>
    </row>
    <row r="109" spans="1:25" ht="27.75" customHeight="1">
      <c r="A109" s="8"/>
      <c r="B109" s="8"/>
      <c r="C109" s="8" t="s">
        <v>483</v>
      </c>
      <c r="D109" s="8"/>
      <c r="E109" s="8"/>
      <c r="F109" s="8"/>
      <c r="G109" s="8"/>
      <c r="H109" s="8"/>
      <c r="I109" s="8"/>
      <c r="J109" s="8"/>
      <c r="K109" s="8"/>
      <c r="L109" s="8"/>
    </row>
    <row r="110" spans="1:25" ht="27.75" customHeight="1">
      <c r="A110" s="8"/>
      <c r="B110" s="8"/>
      <c r="C110" s="8" t="s">
        <v>484</v>
      </c>
      <c r="D110" s="8"/>
      <c r="E110" s="8"/>
      <c r="F110" s="8"/>
      <c r="G110" s="8"/>
      <c r="H110" s="8"/>
      <c r="I110" s="8"/>
      <c r="J110" s="8"/>
      <c r="K110" s="8"/>
      <c r="L110" s="8"/>
    </row>
    <row r="111" spans="1:25" ht="27.75" customHeight="1">
      <c r="A111" s="8"/>
      <c r="B111" s="8"/>
      <c r="C111" s="8" t="s">
        <v>485</v>
      </c>
      <c r="D111" s="8"/>
      <c r="E111" s="8"/>
      <c r="F111" s="8"/>
      <c r="G111" s="8"/>
      <c r="H111" s="8"/>
      <c r="I111" s="8"/>
      <c r="J111" s="8"/>
      <c r="K111" s="8"/>
      <c r="L111" s="8"/>
    </row>
    <row r="112" spans="1:25" ht="27.75" customHeight="1">
      <c r="A112" s="8"/>
      <c r="B112" s="8"/>
      <c r="C112" s="8" t="s">
        <v>486</v>
      </c>
      <c r="D112" s="8"/>
      <c r="E112" s="8"/>
      <c r="F112" s="8"/>
      <c r="G112" s="8"/>
      <c r="H112" s="8"/>
      <c r="I112" s="8"/>
      <c r="J112" s="8"/>
      <c r="K112" s="8"/>
      <c r="L112" s="8"/>
    </row>
    <row r="113" spans="1:12" ht="27.75" customHeight="1">
      <c r="A113" s="8"/>
      <c r="B113" s="8"/>
      <c r="C113" s="8" t="s">
        <v>487</v>
      </c>
      <c r="D113" s="8"/>
      <c r="E113" s="8"/>
      <c r="F113" s="8"/>
      <c r="G113" s="8"/>
      <c r="H113" s="8"/>
      <c r="I113" s="8"/>
      <c r="J113" s="8"/>
      <c r="K113" s="8"/>
      <c r="L113" s="8"/>
    </row>
    <row r="114" spans="1:12" ht="27.75" customHeight="1">
      <c r="A114" s="8"/>
      <c r="B114" s="8"/>
      <c r="C114" s="8" t="s">
        <v>488</v>
      </c>
      <c r="D114" s="8"/>
      <c r="E114" s="8"/>
      <c r="F114" s="8"/>
      <c r="G114" s="8"/>
      <c r="H114" s="8"/>
      <c r="I114" s="8"/>
      <c r="J114" s="8"/>
      <c r="K114" s="8"/>
      <c r="L114" s="8"/>
    </row>
    <row r="115" spans="1:12" ht="27.75" customHeight="1">
      <c r="A115" s="8"/>
      <c r="B115" s="8"/>
      <c r="C115" s="8" t="s">
        <v>489</v>
      </c>
      <c r="D115" s="8"/>
      <c r="E115" s="8"/>
      <c r="F115" s="8"/>
      <c r="G115" s="8"/>
      <c r="H115" s="8"/>
      <c r="I115" s="8"/>
      <c r="J115" s="8"/>
      <c r="K115" s="8"/>
      <c r="L115" s="8"/>
    </row>
    <row r="116" spans="1:12" ht="27.75" customHeight="1">
      <c r="A116" s="8"/>
      <c r="B116" s="8"/>
      <c r="C116" s="8" t="s">
        <v>490</v>
      </c>
      <c r="D116" s="8"/>
      <c r="E116" s="8"/>
      <c r="F116" s="8"/>
      <c r="G116" s="8"/>
      <c r="H116" s="8"/>
      <c r="I116" s="8"/>
      <c r="J116" s="8"/>
      <c r="K116" s="8"/>
      <c r="L116" s="8"/>
    </row>
    <row r="117" spans="1:12" ht="27.75" customHeight="1">
      <c r="A117" s="8"/>
      <c r="B117" s="8"/>
      <c r="C117" s="8" t="s">
        <v>491</v>
      </c>
      <c r="D117" s="8"/>
      <c r="E117" s="8"/>
      <c r="F117" s="8"/>
      <c r="G117" s="8"/>
      <c r="H117" s="8"/>
      <c r="I117" s="8"/>
      <c r="J117" s="8"/>
      <c r="K117" s="8"/>
      <c r="L117" s="8"/>
    </row>
    <row r="118" spans="1:12" ht="27.75" customHeight="1">
      <c r="A118" s="8"/>
      <c r="B118" s="8"/>
      <c r="C118" s="8" t="s">
        <v>492</v>
      </c>
      <c r="D118" s="8"/>
      <c r="E118" s="8"/>
      <c r="F118" s="8"/>
      <c r="G118" s="8"/>
      <c r="H118" s="8"/>
      <c r="I118" s="8"/>
      <c r="J118" s="8"/>
      <c r="K118" s="8"/>
      <c r="L118" s="8"/>
    </row>
    <row r="119" spans="1:12" ht="27.75" customHeight="1">
      <c r="A119" s="8"/>
      <c r="B119" s="8"/>
      <c r="C119" s="8" t="s">
        <v>493</v>
      </c>
      <c r="D119" s="8"/>
      <c r="E119" s="8"/>
      <c r="F119" s="8"/>
      <c r="G119" s="8"/>
      <c r="H119" s="8"/>
      <c r="I119" s="8"/>
      <c r="J119" s="8"/>
      <c r="K119" s="8"/>
      <c r="L119" s="8"/>
    </row>
    <row r="120" spans="1:12" ht="27.75" customHeight="1">
      <c r="A120" s="8"/>
      <c r="B120" s="8"/>
      <c r="C120" s="8" t="s">
        <v>494</v>
      </c>
      <c r="D120" s="8"/>
      <c r="E120" s="8"/>
      <c r="F120" s="8"/>
      <c r="G120" s="8"/>
      <c r="H120" s="8"/>
      <c r="I120" s="8"/>
      <c r="J120" s="8"/>
      <c r="K120" s="8"/>
      <c r="L120" s="8"/>
    </row>
    <row r="121" spans="1:12" ht="27.75" customHeight="1">
      <c r="A121" s="8"/>
      <c r="B121" s="8"/>
      <c r="C121" s="8" t="s">
        <v>495</v>
      </c>
      <c r="D121" s="8"/>
      <c r="E121" s="8"/>
      <c r="F121" s="8"/>
      <c r="G121" s="8"/>
      <c r="H121" s="8"/>
      <c r="I121" s="8"/>
      <c r="J121" s="8"/>
      <c r="K121" s="8"/>
      <c r="L121" s="8"/>
    </row>
    <row r="122" spans="1:12" ht="27.75" customHeight="1">
      <c r="A122" s="8"/>
      <c r="B122" s="8"/>
      <c r="C122" s="8" t="s">
        <v>496</v>
      </c>
      <c r="D122" s="8"/>
      <c r="E122" s="8"/>
      <c r="F122" s="8"/>
      <c r="G122" s="8"/>
      <c r="H122" s="8"/>
      <c r="I122" s="8"/>
      <c r="J122" s="8"/>
      <c r="K122" s="8"/>
      <c r="L122" s="8"/>
    </row>
    <row r="123" spans="1:12" ht="27.75" customHeight="1">
      <c r="A123" s="8"/>
      <c r="B123" s="8"/>
      <c r="C123" s="8" t="s">
        <v>497</v>
      </c>
      <c r="D123" s="8"/>
      <c r="E123" s="8"/>
      <c r="F123" s="8"/>
      <c r="G123" s="8"/>
      <c r="H123" s="8"/>
      <c r="I123" s="8"/>
      <c r="J123" s="8"/>
      <c r="K123" s="8"/>
      <c r="L123" s="8"/>
    </row>
    <row r="124" spans="1:12" ht="27.75" customHeight="1">
      <c r="A124" s="8"/>
      <c r="B124" s="8"/>
      <c r="C124" s="8" t="s">
        <v>498</v>
      </c>
      <c r="D124" s="8"/>
      <c r="E124" s="8"/>
      <c r="F124" s="8"/>
      <c r="G124" s="8"/>
      <c r="H124" s="8"/>
      <c r="I124" s="8"/>
      <c r="J124" s="8"/>
      <c r="K124" s="8"/>
      <c r="L124" s="8"/>
    </row>
    <row r="125" spans="1:12" ht="27.75" customHeight="1">
      <c r="A125" s="8"/>
      <c r="B125" s="8"/>
      <c r="C125" s="8" t="s">
        <v>499</v>
      </c>
      <c r="D125" s="8"/>
      <c r="E125" s="8"/>
      <c r="F125" s="8"/>
      <c r="G125" s="8"/>
      <c r="H125" s="8"/>
      <c r="I125" s="8"/>
      <c r="J125" s="8"/>
      <c r="K125" s="8"/>
      <c r="L125" s="8"/>
    </row>
    <row r="126" spans="1:12" ht="27.75" customHeight="1">
      <c r="A126" s="8"/>
      <c r="B126" s="8"/>
      <c r="C126" s="8" t="s">
        <v>500</v>
      </c>
      <c r="D126" s="8"/>
      <c r="E126" s="8"/>
      <c r="F126" s="8"/>
      <c r="G126" s="8"/>
      <c r="H126" s="8"/>
      <c r="I126" s="8"/>
      <c r="J126" s="8"/>
      <c r="K126" s="8"/>
      <c r="L126" s="8"/>
    </row>
    <row r="127" spans="1:12" ht="27.75" customHeight="1">
      <c r="A127" s="8"/>
      <c r="B127" s="8"/>
      <c r="C127" s="8" t="s">
        <v>501</v>
      </c>
      <c r="D127" s="8"/>
      <c r="E127" s="8"/>
      <c r="F127" s="8"/>
      <c r="G127" s="8"/>
      <c r="H127" s="8"/>
      <c r="I127" s="8"/>
      <c r="J127" s="8"/>
      <c r="K127" s="8"/>
      <c r="L127" s="8"/>
    </row>
    <row r="128" spans="1:12" ht="27.75" customHeight="1">
      <c r="A128" s="8"/>
      <c r="B128" s="8"/>
      <c r="C128" s="8" t="s">
        <v>502</v>
      </c>
      <c r="D128" s="8"/>
      <c r="E128" s="8"/>
      <c r="F128" s="8"/>
      <c r="G128" s="8"/>
      <c r="H128" s="8"/>
      <c r="I128" s="8"/>
      <c r="J128" s="8"/>
      <c r="K128" s="8"/>
      <c r="L128" s="8"/>
    </row>
    <row r="129" spans="1:12" ht="27.75" customHeight="1">
      <c r="A129" s="8"/>
      <c r="B129" s="8"/>
      <c r="C129" s="8" t="s">
        <v>503</v>
      </c>
      <c r="D129" s="8"/>
      <c r="E129" s="8"/>
      <c r="F129" s="8"/>
      <c r="G129" s="8"/>
      <c r="H129" s="8"/>
      <c r="I129" s="8"/>
      <c r="J129" s="8"/>
      <c r="K129" s="8"/>
      <c r="L129" s="8"/>
    </row>
    <row r="130" spans="1:12" ht="27.75" customHeight="1">
      <c r="A130" s="8"/>
      <c r="B130" s="8"/>
      <c r="C130" s="8" t="s">
        <v>504</v>
      </c>
      <c r="D130" s="8"/>
      <c r="E130" s="8"/>
      <c r="F130" s="8"/>
      <c r="G130" s="8"/>
      <c r="H130" s="8"/>
      <c r="I130" s="8"/>
      <c r="J130" s="8"/>
      <c r="K130" s="8"/>
      <c r="L130" s="8"/>
    </row>
    <row r="131" spans="1:12" ht="27.75" customHeight="1">
      <c r="A131" s="8"/>
      <c r="B131" s="8"/>
      <c r="C131" s="8" t="s">
        <v>505</v>
      </c>
      <c r="D131" s="8"/>
      <c r="E131" s="8"/>
      <c r="F131" s="8"/>
      <c r="G131" s="8"/>
      <c r="H131" s="8"/>
      <c r="I131" s="8"/>
      <c r="J131" s="8"/>
      <c r="K131" s="8"/>
      <c r="L131" s="8"/>
    </row>
    <row r="132" spans="1:12" ht="27.75" customHeight="1">
      <c r="A132" s="8"/>
      <c r="B132" s="8"/>
      <c r="C132" s="8" t="s">
        <v>506</v>
      </c>
      <c r="D132" s="8"/>
      <c r="E132" s="8"/>
      <c r="F132" s="8"/>
      <c r="G132" s="8"/>
      <c r="H132" s="8"/>
      <c r="I132" s="8"/>
      <c r="J132" s="8"/>
      <c r="K132" s="8"/>
      <c r="L132" s="8"/>
    </row>
    <row r="133" spans="1:12" ht="27.75" customHeight="1">
      <c r="A133" s="8"/>
      <c r="B133" s="8"/>
      <c r="C133" s="8" t="s">
        <v>507</v>
      </c>
      <c r="D133" s="8"/>
      <c r="E133" s="8"/>
      <c r="F133" s="8"/>
      <c r="G133" s="8"/>
      <c r="H133" s="8"/>
      <c r="I133" s="8"/>
      <c r="J133" s="8"/>
      <c r="K133" s="8"/>
      <c r="L133" s="8"/>
    </row>
    <row r="134" spans="1:12" ht="27.75" customHeight="1">
      <c r="A134" s="8"/>
      <c r="B134" s="8"/>
      <c r="C134" s="8" t="s">
        <v>508</v>
      </c>
      <c r="D134" s="8"/>
      <c r="E134" s="8"/>
      <c r="F134" s="8"/>
      <c r="G134" s="8"/>
      <c r="H134" s="8"/>
      <c r="I134" s="8"/>
      <c r="J134" s="8"/>
      <c r="K134" s="8"/>
      <c r="L134" s="8"/>
    </row>
    <row r="135" spans="1:12" ht="27.75" customHeight="1">
      <c r="A135" s="8"/>
      <c r="B135" s="8"/>
      <c r="C135" s="8" t="s">
        <v>509</v>
      </c>
      <c r="D135" s="8"/>
      <c r="E135" s="8"/>
      <c r="F135" s="8"/>
      <c r="G135" s="8"/>
      <c r="H135" s="8"/>
      <c r="I135" s="8"/>
      <c r="J135" s="8"/>
      <c r="K135" s="8"/>
      <c r="L135" s="8"/>
    </row>
    <row r="136" spans="1:12" ht="27.75" customHeight="1">
      <c r="A136" s="8"/>
      <c r="B136" s="8"/>
      <c r="C136" s="8" t="s">
        <v>510</v>
      </c>
      <c r="D136" s="8"/>
      <c r="E136" s="8"/>
      <c r="F136" s="8"/>
      <c r="G136" s="8"/>
      <c r="H136" s="8"/>
      <c r="I136" s="8"/>
      <c r="J136" s="8"/>
      <c r="K136" s="8"/>
      <c r="L136" s="8"/>
    </row>
    <row r="137" spans="1:12" ht="27.75" customHeight="1">
      <c r="A137" s="8"/>
      <c r="B137" s="8"/>
      <c r="C137" s="8" t="s">
        <v>511</v>
      </c>
      <c r="D137" s="8"/>
      <c r="E137" s="8"/>
      <c r="F137" s="8"/>
      <c r="G137" s="8"/>
      <c r="H137" s="8"/>
      <c r="I137" s="8"/>
      <c r="J137" s="8"/>
      <c r="K137" s="8"/>
      <c r="L137" s="8"/>
    </row>
    <row r="138" spans="1:12" ht="27.75" customHeight="1">
      <c r="A138" s="8"/>
      <c r="B138" s="8"/>
      <c r="C138" s="8" t="s">
        <v>512</v>
      </c>
      <c r="D138" s="8"/>
      <c r="E138" s="8"/>
      <c r="F138" s="8"/>
      <c r="G138" s="8"/>
      <c r="H138" s="8"/>
      <c r="I138" s="8"/>
      <c r="J138" s="8"/>
      <c r="K138" s="8"/>
      <c r="L138" s="8"/>
    </row>
    <row r="139" spans="1:12" ht="27.75" customHeight="1">
      <c r="A139" s="8"/>
      <c r="B139" s="8"/>
      <c r="C139" s="8" t="s">
        <v>513</v>
      </c>
      <c r="D139" s="8"/>
      <c r="E139" s="8"/>
      <c r="F139" s="8"/>
      <c r="G139" s="8"/>
      <c r="H139" s="8"/>
      <c r="I139" s="8"/>
      <c r="J139" s="8"/>
      <c r="K139" s="8"/>
      <c r="L139" s="8"/>
    </row>
    <row r="140" spans="1:12" ht="27.75" customHeight="1">
      <c r="A140" s="8"/>
      <c r="B140" s="8"/>
      <c r="C140" s="8" t="s">
        <v>514</v>
      </c>
      <c r="D140" s="8"/>
      <c r="E140" s="8"/>
      <c r="F140" s="8"/>
      <c r="G140" s="8"/>
      <c r="H140" s="8"/>
      <c r="I140" s="8"/>
      <c r="J140" s="8"/>
      <c r="K140" s="8"/>
      <c r="L140" s="8"/>
    </row>
    <row r="141" spans="1:12" ht="27.75" customHeight="1">
      <c r="A141" s="8"/>
      <c r="B141" s="8"/>
      <c r="C141" s="8" t="s">
        <v>515</v>
      </c>
      <c r="D141" s="8"/>
      <c r="E141" s="8"/>
      <c r="F141" s="8"/>
      <c r="G141" s="8"/>
      <c r="H141" s="8"/>
      <c r="I141" s="8"/>
      <c r="J141" s="8"/>
      <c r="K141" s="8"/>
      <c r="L141" s="8"/>
    </row>
    <row r="142" spans="1:12" ht="27.75" customHeight="1">
      <c r="A142" s="8"/>
      <c r="B142" s="8"/>
      <c r="C142" s="8" t="s">
        <v>516</v>
      </c>
      <c r="D142" s="8"/>
      <c r="E142" s="8"/>
      <c r="F142" s="8"/>
      <c r="G142" s="8"/>
      <c r="H142" s="8"/>
      <c r="I142" s="8"/>
      <c r="J142" s="8"/>
      <c r="K142" s="8"/>
      <c r="L142" s="8"/>
    </row>
    <row r="143" spans="1:12" ht="27.75" customHeight="1">
      <c r="A143" s="8"/>
      <c r="B143" s="8"/>
      <c r="C143" s="8" t="s">
        <v>517</v>
      </c>
      <c r="D143" s="8"/>
      <c r="E143" s="8"/>
      <c r="F143" s="8"/>
      <c r="G143" s="8"/>
      <c r="H143" s="8"/>
      <c r="I143" s="8"/>
      <c r="J143" s="8"/>
      <c r="K143" s="8"/>
      <c r="L143" s="8"/>
    </row>
    <row r="144" spans="1:12" ht="27.75" customHeight="1">
      <c r="A144" s="8"/>
      <c r="B144" s="8"/>
      <c r="C144" s="8" t="s">
        <v>518</v>
      </c>
      <c r="D144" s="8"/>
      <c r="E144" s="8"/>
      <c r="F144" s="8"/>
      <c r="G144" s="8"/>
      <c r="H144" s="8"/>
      <c r="I144" s="8"/>
      <c r="J144" s="8"/>
      <c r="K144" s="8"/>
      <c r="L144" s="8"/>
    </row>
    <row r="145" spans="1:12" ht="27.75" customHeight="1">
      <c r="A145" s="8"/>
      <c r="B145" s="8"/>
      <c r="C145" s="8" t="s">
        <v>519</v>
      </c>
      <c r="D145" s="8"/>
      <c r="E145" s="8"/>
      <c r="F145" s="8"/>
      <c r="G145" s="8"/>
      <c r="H145" s="8"/>
      <c r="I145" s="8"/>
      <c r="J145" s="8"/>
      <c r="K145" s="8"/>
      <c r="L145" s="8"/>
    </row>
    <row r="146" spans="1:12" ht="27.75" customHeight="1">
      <c r="A146" s="8"/>
      <c r="B146" s="8"/>
      <c r="C146" s="8" t="s">
        <v>520</v>
      </c>
      <c r="D146" s="8"/>
      <c r="E146" s="8"/>
      <c r="F146" s="8"/>
      <c r="G146" s="8"/>
      <c r="H146" s="8"/>
      <c r="I146" s="8"/>
      <c r="J146" s="8"/>
      <c r="K146" s="8"/>
      <c r="L146" s="8"/>
    </row>
    <row r="147" spans="1:12" ht="27.75" customHeight="1">
      <c r="A147" s="8"/>
      <c r="B147" s="8"/>
      <c r="C147" s="8" t="s">
        <v>521</v>
      </c>
      <c r="D147" s="8"/>
      <c r="E147" s="8"/>
      <c r="F147" s="8"/>
      <c r="G147" s="8"/>
      <c r="H147" s="8"/>
      <c r="I147" s="8"/>
      <c r="J147" s="8"/>
      <c r="K147" s="8"/>
      <c r="L147" s="8"/>
    </row>
    <row r="148" spans="1:12" ht="27.75" customHeight="1">
      <c r="A148" s="8"/>
      <c r="B148" s="8"/>
      <c r="C148" s="8" t="s">
        <v>522</v>
      </c>
      <c r="D148" s="8"/>
      <c r="E148" s="8"/>
      <c r="F148" s="8"/>
      <c r="G148" s="8"/>
      <c r="H148" s="8"/>
      <c r="I148" s="8"/>
      <c r="J148" s="8"/>
      <c r="K148" s="8"/>
      <c r="L148" s="8"/>
    </row>
    <row r="149" spans="1:12" ht="27.75" customHeight="1">
      <c r="A149" s="8"/>
      <c r="B149" s="8"/>
      <c r="C149" s="8" t="s">
        <v>523</v>
      </c>
      <c r="D149" s="8"/>
      <c r="E149" s="8"/>
      <c r="F149" s="8"/>
      <c r="G149" s="8"/>
      <c r="H149" s="8"/>
      <c r="I149" s="8"/>
      <c r="J149" s="8"/>
      <c r="K149" s="8"/>
      <c r="L149" s="8"/>
    </row>
    <row r="150" spans="1:12" ht="27.75" customHeight="1">
      <c r="A150" s="8"/>
      <c r="B150" s="8"/>
      <c r="C150" s="8" t="s">
        <v>524</v>
      </c>
      <c r="D150" s="8"/>
      <c r="E150" s="8"/>
      <c r="F150" s="8"/>
      <c r="G150" s="8"/>
      <c r="H150" s="8"/>
      <c r="I150" s="8"/>
      <c r="J150" s="8"/>
      <c r="K150" s="8"/>
      <c r="L150" s="8"/>
    </row>
    <row r="151" spans="1:12" ht="27.75" customHeight="1">
      <c r="A151" s="8"/>
      <c r="B151" s="8"/>
      <c r="C151" s="8" t="s">
        <v>525</v>
      </c>
      <c r="D151" s="8"/>
      <c r="E151" s="8"/>
      <c r="F151" s="8"/>
      <c r="G151" s="8"/>
      <c r="H151" s="8"/>
      <c r="I151" s="8"/>
      <c r="J151" s="8"/>
      <c r="K151" s="8"/>
      <c r="L151" s="8"/>
    </row>
    <row r="152" spans="1:12" ht="27.75" customHeight="1">
      <c r="A152" s="8"/>
      <c r="B152" s="8"/>
      <c r="C152" s="8" t="s">
        <v>526</v>
      </c>
      <c r="D152" s="8"/>
      <c r="E152" s="8"/>
      <c r="F152" s="8"/>
      <c r="G152" s="8"/>
      <c r="H152" s="8"/>
      <c r="I152" s="8"/>
      <c r="J152" s="8"/>
      <c r="K152" s="8"/>
      <c r="L152" s="8"/>
    </row>
    <row r="153" spans="1:12" ht="27.75" customHeight="1">
      <c r="A153" s="8"/>
      <c r="B153" s="8"/>
      <c r="C153" s="8" t="s">
        <v>527</v>
      </c>
      <c r="D153" s="8"/>
      <c r="E153" s="8"/>
      <c r="F153" s="8"/>
      <c r="G153" s="8"/>
      <c r="H153" s="8"/>
      <c r="I153" s="8"/>
      <c r="J153" s="8"/>
      <c r="K153" s="8"/>
      <c r="L153" s="8"/>
    </row>
    <row r="154" spans="1:12" ht="27.75" customHeight="1">
      <c r="A154" s="8"/>
      <c r="B154" s="8"/>
      <c r="C154" s="8" t="s">
        <v>528</v>
      </c>
      <c r="D154" s="8"/>
      <c r="E154" s="8"/>
      <c r="F154" s="8"/>
      <c r="G154" s="8"/>
      <c r="H154" s="8"/>
      <c r="I154" s="8"/>
      <c r="J154" s="8"/>
      <c r="K154" s="8"/>
      <c r="L154" s="8"/>
    </row>
    <row r="155" spans="1:12" ht="27.75" customHeight="1">
      <c r="A155" s="8"/>
      <c r="B155" s="8"/>
      <c r="C155" s="8" t="s">
        <v>529</v>
      </c>
      <c r="D155" s="8"/>
      <c r="E155" s="8"/>
      <c r="F155" s="8"/>
      <c r="G155" s="8"/>
      <c r="H155" s="8"/>
      <c r="I155" s="8"/>
      <c r="J155" s="8"/>
      <c r="K155" s="8"/>
      <c r="L155" s="8"/>
    </row>
    <row r="156" spans="1:12" ht="27.75" customHeight="1">
      <c r="A156" s="8"/>
      <c r="B156" s="8"/>
      <c r="C156" s="8" t="s">
        <v>530</v>
      </c>
      <c r="D156" s="8"/>
      <c r="E156" s="8"/>
      <c r="F156" s="8"/>
      <c r="G156" s="8"/>
      <c r="H156" s="8"/>
      <c r="I156" s="8"/>
      <c r="J156" s="8"/>
      <c r="K156" s="8"/>
      <c r="L156" s="8"/>
    </row>
    <row r="157" spans="1:12" ht="27.75" customHeight="1">
      <c r="A157" s="8"/>
      <c r="B157" s="8"/>
      <c r="C157" s="8" t="s">
        <v>531</v>
      </c>
      <c r="D157" s="8"/>
      <c r="E157" s="8"/>
      <c r="F157" s="8"/>
      <c r="G157" s="8"/>
      <c r="H157" s="8"/>
      <c r="I157" s="8"/>
      <c r="J157" s="8"/>
      <c r="K157" s="8"/>
      <c r="L157" s="8"/>
    </row>
    <row r="158" spans="1:12" ht="27.75" customHeight="1">
      <c r="A158" s="8"/>
      <c r="B158" s="8"/>
      <c r="C158" s="8" t="s">
        <v>532</v>
      </c>
      <c r="D158" s="8"/>
      <c r="E158" s="8"/>
      <c r="F158" s="8"/>
      <c r="G158" s="8"/>
      <c r="H158" s="8"/>
      <c r="I158" s="8"/>
      <c r="J158" s="8"/>
      <c r="K158" s="8"/>
      <c r="L158" s="8"/>
    </row>
    <row r="159" spans="1:12" ht="27.75" customHeight="1">
      <c r="A159" s="8"/>
      <c r="B159" s="8"/>
      <c r="C159" s="8" t="s">
        <v>533</v>
      </c>
      <c r="D159" s="8"/>
      <c r="E159" s="8"/>
      <c r="F159" s="8"/>
      <c r="G159" s="8"/>
      <c r="H159" s="8"/>
      <c r="I159" s="8"/>
      <c r="J159" s="8"/>
      <c r="K159" s="8"/>
      <c r="L159" s="8"/>
    </row>
    <row r="160" spans="1:12" ht="27.75" customHeight="1">
      <c r="A160" s="8"/>
      <c r="B160" s="8"/>
      <c r="C160" s="8" t="s">
        <v>534</v>
      </c>
      <c r="D160" s="8"/>
      <c r="E160" s="8"/>
      <c r="F160" s="8"/>
      <c r="G160" s="8"/>
      <c r="H160" s="8"/>
      <c r="I160" s="8"/>
      <c r="J160" s="8"/>
      <c r="K160" s="8"/>
      <c r="L160" s="8"/>
    </row>
    <row r="161" spans="1:12" ht="27.75" customHeight="1">
      <c r="A161" s="8"/>
      <c r="B161" s="8"/>
      <c r="C161" s="8" t="s">
        <v>535</v>
      </c>
      <c r="D161" s="8"/>
      <c r="E161" s="8"/>
      <c r="F161" s="8"/>
      <c r="G161" s="8"/>
      <c r="H161" s="8"/>
      <c r="I161" s="8"/>
      <c r="J161" s="8"/>
      <c r="K161" s="8"/>
      <c r="L161" s="8"/>
    </row>
    <row r="162" spans="1:12" ht="27.75" customHeight="1">
      <c r="A162" s="8"/>
      <c r="B162" s="8"/>
      <c r="C162" s="8" t="s">
        <v>536</v>
      </c>
      <c r="D162" s="8"/>
      <c r="E162" s="8"/>
      <c r="F162" s="8"/>
      <c r="G162" s="8"/>
      <c r="H162" s="8"/>
      <c r="I162" s="8"/>
      <c r="J162" s="8"/>
      <c r="K162" s="8"/>
      <c r="L162" s="8"/>
    </row>
    <row r="163" spans="1:12" ht="27.75" customHeight="1">
      <c r="A163" s="8"/>
      <c r="B163" s="8"/>
      <c r="C163" s="8" t="s">
        <v>537</v>
      </c>
      <c r="D163" s="8"/>
      <c r="E163" s="8"/>
      <c r="F163" s="8"/>
      <c r="G163" s="8"/>
      <c r="H163" s="8"/>
      <c r="I163" s="8"/>
      <c r="J163" s="8"/>
      <c r="K163" s="8"/>
      <c r="L163" s="8"/>
    </row>
    <row r="164" spans="1:12" ht="27.75" customHeight="1">
      <c r="A164" s="8"/>
      <c r="B164" s="8"/>
      <c r="C164" s="8" t="s">
        <v>538</v>
      </c>
      <c r="D164" s="8"/>
      <c r="E164" s="8"/>
      <c r="F164" s="8"/>
      <c r="G164" s="8"/>
      <c r="H164" s="8"/>
      <c r="I164" s="8"/>
      <c r="J164" s="8"/>
      <c r="K164" s="8"/>
      <c r="L164" s="8"/>
    </row>
    <row r="165" spans="1:12" ht="27.75" customHeight="1">
      <c r="A165" s="8"/>
      <c r="B165" s="8"/>
      <c r="C165" s="8" t="s">
        <v>539</v>
      </c>
      <c r="D165" s="8"/>
      <c r="E165" s="8"/>
      <c r="F165" s="8"/>
      <c r="G165" s="8"/>
      <c r="H165" s="8"/>
      <c r="I165" s="8"/>
      <c r="J165" s="8"/>
      <c r="K165" s="8"/>
      <c r="L165" s="8"/>
    </row>
    <row r="166" spans="1:12" ht="27.75" customHeight="1">
      <c r="A166" s="8"/>
      <c r="B166" s="8"/>
      <c r="C166" s="8" t="s">
        <v>540</v>
      </c>
      <c r="D166" s="8"/>
      <c r="E166" s="8"/>
      <c r="F166" s="8"/>
      <c r="G166" s="8"/>
      <c r="H166" s="8"/>
      <c r="I166" s="8"/>
      <c r="J166" s="8"/>
      <c r="K166" s="8"/>
      <c r="L166" s="8"/>
    </row>
    <row r="167" spans="1:12" ht="27.75" customHeight="1">
      <c r="A167" s="8"/>
      <c r="B167" s="8"/>
      <c r="C167" s="8" t="s">
        <v>541</v>
      </c>
      <c r="D167" s="8"/>
      <c r="E167" s="8"/>
      <c r="F167" s="8"/>
      <c r="G167" s="8"/>
      <c r="H167" s="8"/>
      <c r="I167" s="8"/>
      <c r="J167" s="8"/>
      <c r="K167" s="8"/>
      <c r="L167" s="8"/>
    </row>
    <row r="168" spans="1:12" ht="27.75" customHeight="1">
      <c r="A168" s="8"/>
      <c r="B168" s="8"/>
      <c r="C168" s="8" t="s">
        <v>542</v>
      </c>
      <c r="D168" s="8"/>
      <c r="E168" s="8"/>
      <c r="F168" s="8"/>
      <c r="G168" s="8"/>
      <c r="H168" s="8"/>
      <c r="I168" s="8"/>
      <c r="J168" s="8"/>
      <c r="K168" s="8"/>
      <c r="L168" s="8"/>
    </row>
    <row r="169" spans="1:12" ht="27.75" customHeight="1">
      <c r="A169" s="8"/>
      <c r="B169" s="8"/>
      <c r="C169" s="8" t="s">
        <v>543</v>
      </c>
      <c r="D169" s="8"/>
      <c r="E169" s="8"/>
      <c r="F169" s="8"/>
      <c r="G169" s="8"/>
      <c r="H169" s="8"/>
      <c r="I169" s="8"/>
      <c r="J169" s="8"/>
      <c r="K169" s="8"/>
      <c r="L169" s="8"/>
    </row>
    <row r="170" spans="1:12" ht="27.75" customHeight="1">
      <c r="A170" s="8"/>
      <c r="B170" s="8"/>
      <c r="C170" s="8" t="s">
        <v>544</v>
      </c>
      <c r="D170" s="8"/>
      <c r="E170" s="8"/>
      <c r="F170" s="8"/>
      <c r="G170" s="8"/>
      <c r="H170" s="8"/>
      <c r="I170" s="8"/>
      <c r="J170" s="8"/>
      <c r="K170" s="8"/>
      <c r="L170" s="8"/>
    </row>
    <row r="171" spans="1:12" ht="27.75" customHeight="1">
      <c r="A171" s="8"/>
      <c r="B171" s="8"/>
      <c r="C171" s="8" t="s">
        <v>545</v>
      </c>
      <c r="D171" s="8"/>
      <c r="E171" s="8"/>
      <c r="F171" s="8"/>
      <c r="G171" s="8"/>
      <c r="H171" s="8"/>
      <c r="I171" s="8"/>
      <c r="J171" s="8"/>
      <c r="K171" s="8"/>
      <c r="L171" s="8"/>
    </row>
    <row r="172" spans="1:12" ht="27.75" customHeight="1">
      <c r="A172" s="8"/>
      <c r="B172" s="8"/>
      <c r="C172" s="8" t="s">
        <v>546</v>
      </c>
      <c r="D172" s="8"/>
      <c r="E172" s="8"/>
      <c r="F172" s="8"/>
      <c r="G172" s="8"/>
      <c r="H172" s="8"/>
      <c r="I172" s="8"/>
      <c r="J172" s="8"/>
      <c r="K172" s="8"/>
      <c r="L172" s="8"/>
    </row>
    <row r="173" spans="1:12" ht="27.75" customHeight="1">
      <c r="A173" s="8"/>
      <c r="B173" s="8"/>
      <c r="C173" s="8" t="s">
        <v>547</v>
      </c>
      <c r="D173" s="8"/>
      <c r="E173" s="8"/>
      <c r="F173" s="8"/>
      <c r="G173" s="8"/>
      <c r="H173" s="8"/>
      <c r="I173" s="8"/>
      <c r="J173" s="8"/>
      <c r="K173" s="8"/>
      <c r="L173" s="8"/>
    </row>
    <row r="174" spans="1:12" ht="27.75" customHeight="1">
      <c r="A174" s="8"/>
      <c r="B174" s="8"/>
      <c r="C174" s="8" t="s">
        <v>548</v>
      </c>
      <c r="D174" s="8"/>
      <c r="E174" s="8"/>
      <c r="F174" s="8"/>
      <c r="G174" s="8"/>
      <c r="H174" s="8"/>
      <c r="I174" s="8"/>
      <c r="J174" s="8"/>
      <c r="K174" s="8"/>
      <c r="L174" s="8"/>
    </row>
    <row r="175" spans="1:12" ht="27.75" customHeight="1">
      <c r="A175" s="8"/>
      <c r="B175" s="8"/>
      <c r="C175" s="8" t="s">
        <v>549</v>
      </c>
      <c r="D175" s="8"/>
      <c r="E175" s="8"/>
      <c r="F175" s="8"/>
      <c r="G175" s="8"/>
      <c r="H175" s="8"/>
      <c r="I175" s="8"/>
      <c r="J175" s="8"/>
      <c r="K175" s="8"/>
      <c r="L175" s="8"/>
    </row>
    <row r="176" spans="1:12" ht="27.75" customHeight="1">
      <c r="A176" s="8"/>
      <c r="B176" s="8"/>
      <c r="C176" s="8" t="s">
        <v>550</v>
      </c>
      <c r="D176" s="8"/>
      <c r="E176" s="8"/>
      <c r="F176" s="8"/>
      <c r="G176" s="8"/>
      <c r="H176" s="8"/>
      <c r="I176" s="8"/>
      <c r="J176" s="8"/>
      <c r="K176" s="8"/>
      <c r="L176" s="8"/>
    </row>
    <row r="177" spans="1:12" ht="27.75" customHeight="1">
      <c r="A177" s="8"/>
      <c r="B177" s="8"/>
      <c r="C177" s="8" t="s">
        <v>551</v>
      </c>
      <c r="D177" s="8"/>
      <c r="E177" s="8"/>
      <c r="F177" s="8"/>
      <c r="G177" s="8"/>
      <c r="H177" s="8"/>
      <c r="I177" s="8"/>
      <c r="J177" s="8"/>
      <c r="K177" s="8"/>
      <c r="L177" s="8"/>
    </row>
    <row r="178" spans="1:12" ht="27.75" customHeight="1">
      <c r="A178" s="8"/>
      <c r="B178" s="8"/>
      <c r="C178" s="8" t="s">
        <v>552</v>
      </c>
      <c r="D178" s="8"/>
      <c r="E178" s="8"/>
      <c r="F178" s="8"/>
      <c r="G178" s="8"/>
      <c r="H178" s="8"/>
      <c r="I178" s="8"/>
      <c r="J178" s="8"/>
      <c r="K178" s="8"/>
      <c r="L178" s="8"/>
    </row>
    <row r="179" spans="1:12" ht="27.75" customHeight="1">
      <c r="A179" s="8"/>
      <c r="B179" s="8"/>
      <c r="C179" s="8" t="s">
        <v>553</v>
      </c>
      <c r="D179" s="8"/>
      <c r="E179" s="8"/>
      <c r="F179" s="8"/>
      <c r="G179" s="8"/>
      <c r="H179" s="8"/>
      <c r="I179" s="8"/>
      <c r="J179" s="8"/>
      <c r="K179" s="8"/>
      <c r="L179" s="8"/>
    </row>
    <row r="180" spans="1:12" ht="27.75" customHeight="1">
      <c r="A180" s="8"/>
      <c r="B180" s="8"/>
      <c r="C180" s="8" t="s">
        <v>554</v>
      </c>
      <c r="D180" s="8"/>
      <c r="E180" s="8"/>
      <c r="F180" s="8"/>
      <c r="G180" s="8"/>
      <c r="H180" s="8"/>
      <c r="I180" s="8"/>
      <c r="J180" s="8"/>
      <c r="K180" s="8"/>
      <c r="L180" s="8"/>
    </row>
    <row r="181" spans="1:12" ht="27.75" customHeight="1">
      <c r="A181" s="8"/>
      <c r="B181" s="8"/>
      <c r="C181" s="8" t="s">
        <v>555</v>
      </c>
      <c r="D181" s="8"/>
      <c r="E181" s="8"/>
      <c r="F181" s="8"/>
      <c r="G181" s="8"/>
      <c r="H181" s="8"/>
      <c r="I181" s="8"/>
      <c r="J181" s="8"/>
      <c r="K181" s="8"/>
      <c r="L181" s="8"/>
    </row>
    <row r="182" spans="1:12" ht="27.75" customHeight="1">
      <c r="A182" s="8"/>
      <c r="B182" s="8"/>
      <c r="C182" s="8" t="s">
        <v>556</v>
      </c>
      <c r="D182" s="8"/>
      <c r="E182" s="8"/>
      <c r="F182" s="8"/>
      <c r="G182" s="8"/>
      <c r="H182" s="8"/>
      <c r="I182" s="8"/>
      <c r="J182" s="8"/>
      <c r="K182" s="8"/>
      <c r="L182" s="8"/>
    </row>
    <row r="183" spans="1:12" ht="27.75" customHeight="1">
      <c r="A183" s="8"/>
      <c r="B183" s="8"/>
      <c r="C183" s="8" t="s">
        <v>557</v>
      </c>
      <c r="D183" s="8"/>
      <c r="E183" s="8"/>
      <c r="F183" s="8"/>
      <c r="G183" s="8"/>
      <c r="H183" s="8"/>
      <c r="I183" s="8"/>
      <c r="J183" s="8"/>
      <c r="K183" s="8"/>
      <c r="L183" s="8"/>
    </row>
    <row r="184" spans="1:12" ht="27.75" customHeight="1">
      <c r="A184" s="8"/>
      <c r="B184" s="8"/>
      <c r="C184" s="8" t="s">
        <v>558</v>
      </c>
      <c r="D184" s="8"/>
      <c r="E184" s="8"/>
      <c r="F184" s="8"/>
      <c r="G184" s="8"/>
      <c r="H184" s="8"/>
      <c r="I184" s="8"/>
      <c r="J184" s="8"/>
      <c r="K184" s="8"/>
      <c r="L184" s="8"/>
    </row>
    <row r="185" spans="1:12" ht="27.75" customHeight="1">
      <c r="A185" s="8"/>
      <c r="B185" s="8"/>
      <c r="C185" s="8" t="s">
        <v>559</v>
      </c>
      <c r="D185" s="8"/>
      <c r="E185" s="8"/>
      <c r="F185" s="8"/>
      <c r="G185" s="8"/>
      <c r="H185" s="8"/>
      <c r="I185" s="8"/>
      <c r="J185" s="8"/>
      <c r="K185" s="8"/>
      <c r="L185" s="8"/>
    </row>
    <row r="186" spans="1:12" ht="27.75" customHeight="1">
      <c r="A186" s="8"/>
      <c r="B186" s="8"/>
      <c r="C186" s="8" t="s">
        <v>560</v>
      </c>
      <c r="D186" s="8"/>
      <c r="E186" s="8"/>
      <c r="F186" s="8"/>
      <c r="G186" s="8"/>
      <c r="H186" s="8"/>
      <c r="I186" s="8"/>
      <c r="J186" s="8"/>
      <c r="K186" s="8"/>
      <c r="L186" s="8"/>
    </row>
    <row r="187" spans="1:12" ht="27.75" customHeight="1">
      <c r="A187" s="8"/>
      <c r="B187" s="8"/>
      <c r="C187" s="8" t="s">
        <v>561</v>
      </c>
      <c r="D187" s="8"/>
      <c r="E187" s="8"/>
      <c r="F187" s="8"/>
      <c r="G187" s="8"/>
      <c r="H187" s="8"/>
      <c r="I187" s="8"/>
      <c r="J187" s="8"/>
      <c r="K187" s="8"/>
      <c r="L187" s="8"/>
    </row>
    <row r="188" spans="1:12" ht="27.75" customHeight="1">
      <c r="A188" s="8"/>
      <c r="B188" s="8"/>
      <c r="C188" s="8" t="s">
        <v>562</v>
      </c>
      <c r="D188" s="8"/>
      <c r="E188" s="8"/>
      <c r="F188" s="8"/>
      <c r="G188" s="8"/>
      <c r="H188" s="8"/>
      <c r="I188" s="8"/>
      <c r="J188" s="8"/>
      <c r="K188" s="8"/>
      <c r="L188" s="8"/>
    </row>
    <row r="189" spans="1:12" ht="27.75" customHeight="1">
      <c r="A189" s="8"/>
      <c r="B189" s="8"/>
      <c r="C189" s="8" t="s">
        <v>563</v>
      </c>
      <c r="D189" s="8"/>
      <c r="E189" s="8"/>
      <c r="F189" s="8"/>
      <c r="G189" s="8"/>
      <c r="H189" s="8"/>
      <c r="I189" s="8"/>
      <c r="J189" s="8"/>
      <c r="K189" s="8"/>
      <c r="L189" s="8"/>
    </row>
    <row r="190" spans="1:12" ht="27.75" customHeight="1">
      <c r="A190" s="8"/>
      <c r="B190" s="8"/>
      <c r="C190" s="8" t="s">
        <v>564</v>
      </c>
      <c r="D190" s="8"/>
      <c r="E190" s="8"/>
      <c r="F190" s="8"/>
      <c r="G190" s="8"/>
      <c r="H190" s="8"/>
      <c r="I190" s="8"/>
      <c r="J190" s="8"/>
      <c r="K190" s="8"/>
      <c r="L190" s="8"/>
    </row>
    <row r="191" spans="1:12" ht="27.75" customHeight="1">
      <c r="A191" s="8"/>
      <c r="B191" s="8"/>
      <c r="C191" s="8" t="s">
        <v>565</v>
      </c>
      <c r="D191" s="8"/>
      <c r="E191" s="8"/>
      <c r="F191" s="8"/>
      <c r="G191" s="8"/>
      <c r="H191" s="8"/>
      <c r="I191" s="8"/>
      <c r="J191" s="8"/>
      <c r="K191" s="8"/>
      <c r="L191" s="8"/>
    </row>
    <row r="192" spans="1:12" ht="27.75" customHeight="1">
      <c r="A192" s="8"/>
      <c r="B192" s="8"/>
      <c r="C192" s="8" t="s">
        <v>566</v>
      </c>
      <c r="D192" s="8"/>
      <c r="E192" s="8"/>
      <c r="F192" s="8"/>
      <c r="G192" s="8"/>
      <c r="H192" s="8"/>
      <c r="I192" s="8"/>
      <c r="J192" s="8"/>
      <c r="K192" s="8"/>
      <c r="L192" s="8"/>
    </row>
    <row r="193" spans="1:12" ht="27.75" customHeight="1">
      <c r="A193" s="8"/>
      <c r="B193" s="8"/>
      <c r="C193" s="8" t="s">
        <v>567</v>
      </c>
      <c r="D193" s="8"/>
      <c r="E193" s="8"/>
      <c r="F193" s="8"/>
      <c r="G193" s="8"/>
      <c r="H193" s="8"/>
      <c r="I193" s="8"/>
      <c r="J193" s="8"/>
      <c r="K193" s="8"/>
      <c r="L193" s="8"/>
    </row>
    <row r="194" spans="1:12" ht="27.75" customHeight="1">
      <c r="A194" s="8"/>
      <c r="B194" s="8"/>
      <c r="C194" s="8" t="s">
        <v>568</v>
      </c>
      <c r="D194" s="8"/>
      <c r="E194" s="8"/>
      <c r="F194" s="8"/>
      <c r="G194" s="8"/>
      <c r="H194" s="8"/>
      <c r="I194" s="8"/>
      <c r="J194" s="8"/>
      <c r="K194" s="8"/>
      <c r="L194" s="8"/>
    </row>
    <row r="195" spans="1:12" ht="27.75" customHeight="1">
      <c r="A195" s="8"/>
      <c r="B195" s="8"/>
      <c r="C195" s="8" t="s">
        <v>569</v>
      </c>
      <c r="D195" s="8"/>
      <c r="E195" s="8"/>
      <c r="F195" s="8"/>
      <c r="G195" s="8"/>
      <c r="H195" s="8"/>
      <c r="I195" s="8"/>
      <c r="J195" s="8"/>
      <c r="K195" s="8"/>
      <c r="L195" s="8"/>
    </row>
    <row r="196" spans="1:12" ht="27.75" customHeight="1">
      <c r="A196" s="8"/>
      <c r="B196" s="8"/>
      <c r="C196" s="8" t="s">
        <v>570</v>
      </c>
      <c r="D196" s="8"/>
      <c r="E196" s="8"/>
      <c r="F196" s="8"/>
      <c r="G196" s="8"/>
      <c r="H196" s="8"/>
      <c r="I196" s="8"/>
      <c r="J196" s="8"/>
      <c r="K196" s="8"/>
      <c r="L196" s="8"/>
    </row>
    <row r="197" spans="1:12" ht="27.75" customHeight="1">
      <c r="A197" s="8"/>
      <c r="B197" s="8"/>
      <c r="C197" s="8" t="s">
        <v>571</v>
      </c>
      <c r="D197" s="8"/>
      <c r="E197" s="8"/>
      <c r="F197" s="8"/>
      <c r="G197" s="8"/>
      <c r="H197" s="8"/>
      <c r="I197" s="8"/>
      <c r="J197" s="8"/>
      <c r="K197" s="8"/>
      <c r="L197" s="8"/>
    </row>
    <row r="198" spans="1:12" ht="27.75" customHeight="1">
      <c r="A198" s="8"/>
      <c r="B198" s="8"/>
      <c r="C198" s="8" t="s">
        <v>572</v>
      </c>
      <c r="D198" s="8"/>
      <c r="E198" s="8"/>
      <c r="F198" s="8"/>
      <c r="G198" s="8"/>
      <c r="H198" s="8"/>
      <c r="I198" s="8"/>
      <c r="J198" s="8"/>
      <c r="K198" s="8"/>
      <c r="L198" s="8"/>
    </row>
    <row r="199" spans="1:12" ht="27.75" customHeight="1">
      <c r="A199" s="8"/>
      <c r="B199" s="8"/>
      <c r="C199" s="8" t="s">
        <v>573</v>
      </c>
      <c r="D199" s="8"/>
      <c r="E199" s="8"/>
      <c r="F199" s="8"/>
      <c r="G199" s="8"/>
      <c r="H199" s="8"/>
      <c r="I199" s="8"/>
      <c r="J199" s="8"/>
      <c r="K199" s="8"/>
      <c r="L199" s="8"/>
    </row>
    <row r="200" spans="1:12" ht="27.75" customHeight="1">
      <c r="A200" s="8"/>
      <c r="B200" s="8"/>
      <c r="C200" s="8" t="s">
        <v>574</v>
      </c>
      <c r="D200" s="8"/>
      <c r="E200" s="8"/>
      <c r="F200" s="8"/>
      <c r="G200" s="8"/>
      <c r="H200" s="8"/>
      <c r="I200" s="8"/>
      <c r="J200" s="8"/>
      <c r="K200" s="8"/>
      <c r="L200" s="8"/>
    </row>
    <row r="201" spans="1:12" ht="27.75" customHeight="1">
      <c r="A201" s="8"/>
      <c r="B201" s="8"/>
      <c r="C201" s="8" t="s">
        <v>575</v>
      </c>
      <c r="D201" s="8"/>
      <c r="E201" s="8"/>
      <c r="F201" s="8"/>
      <c r="G201" s="8"/>
      <c r="H201" s="8"/>
      <c r="I201" s="8"/>
      <c r="J201" s="8"/>
      <c r="K201" s="8"/>
      <c r="L201" s="8"/>
    </row>
    <row r="202" spans="1:12" ht="27.75" customHeight="1">
      <c r="A202" s="8"/>
      <c r="B202" s="8"/>
      <c r="C202" s="8" t="s">
        <v>576</v>
      </c>
      <c r="D202" s="8"/>
      <c r="E202" s="8"/>
      <c r="F202" s="8"/>
      <c r="G202" s="8"/>
      <c r="H202" s="8"/>
      <c r="I202" s="8"/>
      <c r="J202" s="8"/>
      <c r="K202" s="8"/>
      <c r="L202" s="8"/>
    </row>
    <row r="203" spans="1:12" ht="27.75" customHeight="1">
      <c r="A203" s="8"/>
      <c r="B203" s="8"/>
      <c r="C203" s="8" t="s">
        <v>577</v>
      </c>
      <c r="D203" s="8"/>
      <c r="E203" s="8"/>
      <c r="F203" s="8"/>
      <c r="G203" s="8"/>
      <c r="H203" s="8"/>
      <c r="I203" s="8"/>
      <c r="J203" s="8"/>
      <c r="K203" s="8"/>
      <c r="L203" s="8"/>
    </row>
    <row r="204" spans="1:12" ht="27.75" customHeight="1">
      <c r="A204" s="8"/>
      <c r="B204" s="8"/>
      <c r="C204" s="8" t="s">
        <v>578</v>
      </c>
      <c r="D204" s="8"/>
      <c r="E204" s="8"/>
      <c r="F204" s="8"/>
      <c r="G204" s="8"/>
      <c r="H204" s="8"/>
      <c r="I204" s="8"/>
      <c r="J204" s="8"/>
      <c r="K204" s="8"/>
      <c r="L204" s="8"/>
    </row>
    <row r="205" spans="1:12" ht="27.75" customHeight="1">
      <c r="A205" s="8"/>
      <c r="B205" s="8"/>
      <c r="C205" s="8" t="s">
        <v>579</v>
      </c>
      <c r="D205" s="8"/>
      <c r="E205" s="8"/>
      <c r="F205" s="8"/>
      <c r="G205" s="8"/>
      <c r="H205" s="8"/>
      <c r="I205" s="8"/>
      <c r="J205" s="8"/>
      <c r="K205" s="8"/>
      <c r="L205" s="8"/>
    </row>
    <row r="206" spans="1:12" ht="27.75" customHeight="1">
      <c r="A206" s="8"/>
      <c r="B206" s="8"/>
      <c r="C206" s="8" t="s">
        <v>580</v>
      </c>
      <c r="D206" s="8"/>
      <c r="E206" s="8"/>
      <c r="F206" s="8"/>
      <c r="G206" s="8"/>
      <c r="H206" s="8"/>
      <c r="I206" s="8"/>
      <c r="J206" s="8"/>
      <c r="K206" s="8"/>
      <c r="L206" s="8"/>
    </row>
    <row r="207" spans="1:12" ht="27.75" customHeight="1">
      <c r="A207" s="8"/>
      <c r="B207" s="8"/>
      <c r="C207" s="8" t="s">
        <v>581</v>
      </c>
      <c r="D207" s="8"/>
      <c r="E207" s="8"/>
      <c r="F207" s="8"/>
      <c r="G207" s="8"/>
      <c r="H207" s="8"/>
      <c r="I207" s="8"/>
      <c r="J207" s="8"/>
      <c r="K207" s="8"/>
      <c r="L207" s="8"/>
    </row>
    <row r="208" spans="1:12" ht="27.75" customHeight="1">
      <c r="A208" s="8"/>
      <c r="B208" s="8"/>
      <c r="C208" s="8" t="s">
        <v>582</v>
      </c>
      <c r="D208" s="8"/>
      <c r="E208" s="8"/>
      <c r="F208" s="8"/>
      <c r="G208" s="8"/>
      <c r="H208" s="8"/>
      <c r="I208" s="8"/>
      <c r="J208" s="8"/>
      <c r="K208" s="8"/>
      <c r="L208" s="8"/>
    </row>
    <row r="209" spans="1:12" ht="27.75" customHeight="1">
      <c r="A209" s="8"/>
      <c r="B209" s="8"/>
      <c r="C209" s="8" t="s">
        <v>583</v>
      </c>
      <c r="D209" s="8"/>
      <c r="E209" s="8"/>
      <c r="F209" s="8"/>
      <c r="G209" s="8"/>
      <c r="H209" s="8"/>
      <c r="I209" s="8"/>
      <c r="J209" s="8"/>
      <c r="K209" s="8"/>
      <c r="L209" s="8"/>
    </row>
    <row r="210" spans="1:12" ht="27.75" customHeight="1">
      <c r="A210" s="8"/>
      <c r="B210" s="8"/>
      <c r="C210" s="8" t="s">
        <v>584</v>
      </c>
      <c r="D210" s="8"/>
      <c r="E210" s="8"/>
      <c r="F210" s="8"/>
      <c r="G210" s="8"/>
      <c r="H210" s="8"/>
      <c r="I210" s="8"/>
      <c r="J210" s="8"/>
      <c r="K210" s="8"/>
      <c r="L210" s="8"/>
    </row>
    <row r="211" spans="1:12" ht="27.75" customHeight="1">
      <c r="A211" s="8"/>
      <c r="B211" s="8"/>
      <c r="C211" s="8" t="s">
        <v>585</v>
      </c>
      <c r="D211" s="8"/>
      <c r="E211" s="8"/>
      <c r="F211" s="8"/>
      <c r="G211" s="8"/>
      <c r="H211" s="8"/>
      <c r="I211" s="8"/>
      <c r="J211" s="8"/>
      <c r="K211" s="8"/>
      <c r="L211" s="8"/>
    </row>
    <row r="212" spans="1:12" ht="27.75" customHeight="1">
      <c r="A212" s="8"/>
      <c r="B212" s="8"/>
      <c r="C212" s="8" t="s">
        <v>586</v>
      </c>
      <c r="D212" s="8"/>
      <c r="E212" s="8"/>
      <c r="F212" s="8"/>
      <c r="G212" s="8"/>
      <c r="H212" s="8"/>
      <c r="I212" s="8"/>
      <c r="J212" s="8"/>
      <c r="K212" s="8"/>
      <c r="L212" s="8"/>
    </row>
    <row r="213" spans="1:12" ht="27.75" customHeight="1">
      <c r="A213" s="8"/>
      <c r="B213" s="8"/>
      <c r="C213" s="8" t="s">
        <v>587</v>
      </c>
      <c r="D213" s="8"/>
      <c r="E213" s="8"/>
      <c r="F213" s="8"/>
      <c r="G213" s="8"/>
      <c r="H213" s="8"/>
      <c r="I213" s="8"/>
      <c r="J213" s="8"/>
      <c r="K213" s="8"/>
      <c r="L213" s="8"/>
    </row>
    <row r="214" spans="1:12" ht="27.75" customHeight="1">
      <c r="A214" s="8"/>
      <c r="B214" s="8"/>
      <c r="C214" s="8" t="s">
        <v>588</v>
      </c>
      <c r="D214" s="8"/>
      <c r="E214" s="8"/>
      <c r="F214" s="8"/>
      <c r="G214" s="8"/>
      <c r="H214" s="8"/>
      <c r="I214" s="8"/>
      <c r="J214" s="8"/>
      <c r="K214" s="8"/>
      <c r="L214" s="8"/>
    </row>
    <row r="215" spans="1:12" ht="27.75" customHeight="1">
      <c r="A215" s="8"/>
      <c r="B215" s="8"/>
      <c r="C215" s="8" t="s">
        <v>589</v>
      </c>
      <c r="D215" s="8"/>
      <c r="E215" s="8"/>
      <c r="F215" s="8"/>
      <c r="G215" s="8"/>
      <c r="H215" s="8"/>
      <c r="I215" s="8"/>
      <c r="J215" s="8"/>
      <c r="K215" s="8"/>
      <c r="L215" s="8"/>
    </row>
    <row r="216" spans="1:12" ht="27.75" customHeight="1">
      <c r="A216" s="8"/>
      <c r="B216" s="8"/>
      <c r="C216" s="8" t="s">
        <v>590</v>
      </c>
      <c r="D216" s="8"/>
      <c r="E216" s="8"/>
      <c r="F216" s="8"/>
      <c r="G216" s="8"/>
      <c r="H216" s="8"/>
      <c r="I216" s="8"/>
      <c r="J216" s="8"/>
      <c r="K216" s="8"/>
      <c r="L216" s="8"/>
    </row>
    <row r="217" spans="1:12" ht="27.75" customHeight="1">
      <c r="A217" s="8"/>
      <c r="B217" s="8"/>
      <c r="C217" s="8" t="s">
        <v>591</v>
      </c>
      <c r="D217" s="8"/>
      <c r="E217" s="8"/>
      <c r="F217" s="8"/>
      <c r="G217" s="8"/>
      <c r="H217" s="8"/>
      <c r="I217" s="8"/>
      <c r="J217" s="8"/>
      <c r="K217" s="8"/>
      <c r="L217" s="8"/>
    </row>
    <row r="218" spans="1:12" ht="27.75" customHeight="1">
      <c r="A218" s="8"/>
      <c r="B218" s="8"/>
      <c r="C218" s="8" t="s">
        <v>592</v>
      </c>
      <c r="D218" s="8"/>
      <c r="E218" s="8"/>
      <c r="F218" s="8"/>
      <c r="G218" s="8"/>
      <c r="H218" s="8"/>
      <c r="I218" s="8"/>
      <c r="J218" s="8"/>
      <c r="K218" s="8"/>
      <c r="L218" s="8"/>
    </row>
    <row r="219" spans="1:12" ht="27.75" customHeight="1">
      <c r="A219" s="8"/>
      <c r="B219" s="8"/>
      <c r="C219" s="8" t="s">
        <v>593</v>
      </c>
      <c r="D219" s="8"/>
      <c r="E219" s="8"/>
      <c r="F219" s="8"/>
      <c r="G219" s="8"/>
      <c r="H219" s="8"/>
      <c r="I219" s="8"/>
      <c r="J219" s="8"/>
      <c r="K219" s="8"/>
      <c r="L219" s="8"/>
    </row>
    <row r="220" spans="1:12" ht="27.75" customHeight="1">
      <c r="A220" s="8"/>
      <c r="B220" s="8"/>
      <c r="C220" s="8" t="s">
        <v>594</v>
      </c>
      <c r="D220" s="8"/>
      <c r="E220" s="8"/>
      <c r="F220" s="8"/>
      <c r="G220" s="8"/>
      <c r="H220" s="8"/>
      <c r="I220" s="8"/>
      <c r="J220" s="8"/>
      <c r="K220" s="8"/>
      <c r="L220" s="8"/>
    </row>
    <row r="221" spans="1:12" ht="27.75" customHeight="1">
      <c r="A221" s="8"/>
      <c r="B221" s="8"/>
      <c r="C221" s="8" t="s">
        <v>595</v>
      </c>
      <c r="D221" s="8"/>
      <c r="E221" s="8"/>
      <c r="F221" s="8"/>
      <c r="G221" s="8"/>
      <c r="H221" s="8"/>
      <c r="I221" s="8"/>
      <c r="J221" s="8"/>
      <c r="K221" s="8"/>
      <c r="L221" s="8"/>
    </row>
    <row r="222" spans="1:12" ht="27.75" customHeight="1">
      <c r="A222" s="8"/>
      <c r="B222" s="8"/>
      <c r="C222" s="8" t="s">
        <v>596</v>
      </c>
      <c r="D222" s="8"/>
      <c r="E222" s="8"/>
      <c r="F222" s="8"/>
      <c r="G222" s="8"/>
      <c r="H222" s="8"/>
      <c r="I222" s="8"/>
      <c r="J222" s="8"/>
      <c r="K222" s="8"/>
      <c r="L222" s="8"/>
    </row>
    <row r="223" spans="1:12" ht="27.75" customHeight="1">
      <c r="A223" s="8"/>
      <c r="B223" s="8"/>
      <c r="C223" s="8" t="s">
        <v>597</v>
      </c>
      <c r="D223" s="8"/>
      <c r="E223" s="8"/>
      <c r="F223" s="8"/>
      <c r="G223" s="8"/>
      <c r="H223" s="8"/>
      <c r="I223" s="8"/>
      <c r="J223" s="8"/>
      <c r="K223" s="8"/>
      <c r="L223" s="8"/>
    </row>
    <row r="224" spans="1:12" ht="27.75" customHeight="1">
      <c r="A224" s="8"/>
      <c r="B224" s="8"/>
      <c r="C224" s="8" t="s">
        <v>598</v>
      </c>
      <c r="D224" s="8"/>
      <c r="E224" s="8"/>
      <c r="F224" s="8"/>
      <c r="G224" s="8"/>
      <c r="H224" s="8"/>
      <c r="I224" s="8"/>
      <c r="J224" s="8"/>
      <c r="K224" s="8"/>
      <c r="L224" s="8"/>
    </row>
    <row r="225" spans="1:12" ht="27.75" customHeight="1">
      <c r="A225" s="8"/>
      <c r="B225" s="8"/>
      <c r="C225" s="8" t="s">
        <v>599</v>
      </c>
      <c r="D225" s="8"/>
      <c r="E225" s="8"/>
      <c r="F225" s="8"/>
      <c r="G225" s="8"/>
      <c r="H225" s="8"/>
      <c r="I225" s="8"/>
      <c r="J225" s="8"/>
      <c r="K225" s="8"/>
      <c r="L225" s="8"/>
    </row>
    <row r="226" spans="1:12" ht="27.75" customHeight="1">
      <c r="A226" s="8"/>
      <c r="B226" s="8"/>
      <c r="C226" s="8" t="s">
        <v>600</v>
      </c>
      <c r="D226" s="8"/>
      <c r="E226" s="8"/>
      <c r="F226" s="8"/>
      <c r="G226" s="8"/>
      <c r="H226" s="8"/>
      <c r="I226" s="8"/>
      <c r="J226" s="8"/>
      <c r="K226" s="8"/>
      <c r="L226" s="8"/>
    </row>
    <row r="227" spans="1:12" ht="27.75" customHeight="1">
      <c r="A227" s="8"/>
      <c r="B227" s="8"/>
      <c r="C227" s="8" t="s">
        <v>601</v>
      </c>
      <c r="D227" s="8"/>
      <c r="E227" s="8"/>
      <c r="F227" s="8"/>
      <c r="G227" s="8"/>
      <c r="H227" s="8"/>
      <c r="I227" s="8"/>
      <c r="J227" s="8"/>
      <c r="K227" s="8"/>
      <c r="L227" s="8"/>
    </row>
    <row r="228" spans="1:12" ht="27.75" customHeight="1">
      <c r="A228" s="8"/>
      <c r="B228" s="8"/>
      <c r="C228" s="8" t="s">
        <v>602</v>
      </c>
      <c r="D228" s="8"/>
      <c r="E228" s="8"/>
      <c r="F228" s="8"/>
      <c r="G228" s="8"/>
      <c r="H228" s="8"/>
      <c r="I228" s="8"/>
      <c r="J228" s="8"/>
      <c r="K228" s="8"/>
      <c r="L228" s="8"/>
    </row>
    <row r="229" spans="1:12" ht="27.75" customHeight="1">
      <c r="A229" s="8"/>
      <c r="B229" s="8"/>
      <c r="C229" s="8" t="s">
        <v>603</v>
      </c>
      <c r="D229" s="8"/>
      <c r="E229" s="8"/>
      <c r="F229" s="8"/>
      <c r="G229" s="8"/>
      <c r="H229" s="8"/>
      <c r="I229" s="8"/>
      <c r="J229" s="8"/>
      <c r="K229" s="8"/>
      <c r="L229" s="8"/>
    </row>
    <row r="230" spans="1:12" ht="27.75" customHeight="1">
      <c r="A230" s="8"/>
      <c r="B230" s="8"/>
      <c r="C230" s="8" t="s">
        <v>604</v>
      </c>
      <c r="D230" s="8"/>
      <c r="E230" s="8"/>
      <c r="F230" s="8"/>
      <c r="G230" s="8"/>
      <c r="H230" s="8"/>
      <c r="I230" s="8"/>
      <c r="J230" s="8"/>
      <c r="K230" s="8"/>
      <c r="L230" s="8"/>
    </row>
    <row r="231" spans="1:12" ht="27.75" customHeight="1">
      <c r="A231" s="8"/>
      <c r="B231" s="8"/>
      <c r="C231" s="8" t="s">
        <v>605</v>
      </c>
      <c r="D231" s="8"/>
      <c r="E231" s="8"/>
      <c r="F231" s="8"/>
      <c r="G231" s="8"/>
      <c r="H231" s="8"/>
      <c r="I231" s="8"/>
      <c r="J231" s="8"/>
      <c r="K231" s="8"/>
      <c r="L231" s="8"/>
    </row>
    <row r="232" spans="1:12" ht="27.75" customHeight="1">
      <c r="A232" s="8"/>
      <c r="B232" s="8"/>
      <c r="C232" s="8" t="s">
        <v>606</v>
      </c>
      <c r="D232" s="8"/>
      <c r="E232" s="8"/>
      <c r="F232" s="8"/>
      <c r="G232" s="8"/>
      <c r="H232" s="8"/>
      <c r="I232" s="8"/>
      <c r="J232" s="8"/>
      <c r="K232" s="8"/>
      <c r="L232" s="8"/>
    </row>
    <row r="233" spans="1:12" ht="27.75" customHeight="1">
      <c r="A233" s="8"/>
      <c r="B233" s="8"/>
      <c r="C233" s="8" t="s">
        <v>607</v>
      </c>
      <c r="D233" s="8"/>
      <c r="E233" s="8"/>
      <c r="F233" s="8"/>
      <c r="G233" s="8"/>
      <c r="H233" s="8"/>
      <c r="I233" s="8"/>
      <c r="J233" s="8"/>
      <c r="K233" s="8"/>
      <c r="L233" s="8"/>
    </row>
    <row r="234" spans="1:12" ht="27.75" customHeight="1">
      <c r="A234" s="8"/>
      <c r="B234" s="8"/>
      <c r="C234" s="8" t="s">
        <v>608</v>
      </c>
      <c r="D234" s="8"/>
      <c r="E234" s="8"/>
      <c r="F234" s="8"/>
      <c r="G234" s="8"/>
      <c r="H234" s="8"/>
      <c r="I234" s="8"/>
      <c r="J234" s="8"/>
      <c r="K234" s="8"/>
      <c r="L234" s="8"/>
    </row>
    <row r="235" spans="1:12" ht="27.75" customHeight="1">
      <c r="A235" s="8"/>
      <c r="B235" s="8"/>
      <c r="C235" s="8" t="s">
        <v>609</v>
      </c>
      <c r="D235" s="8"/>
      <c r="E235" s="8"/>
      <c r="F235" s="8"/>
      <c r="G235" s="8"/>
      <c r="H235" s="8"/>
      <c r="I235" s="8"/>
      <c r="J235" s="8"/>
      <c r="K235" s="8"/>
      <c r="L235" s="8"/>
    </row>
    <row r="236" spans="1:12" ht="27.75" customHeight="1">
      <c r="A236" s="8"/>
      <c r="B236" s="8"/>
      <c r="C236" s="8" t="s">
        <v>610</v>
      </c>
      <c r="D236" s="8"/>
      <c r="E236" s="8"/>
      <c r="F236" s="8"/>
      <c r="G236" s="8"/>
      <c r="H236" s="8"/>
      <c r="I236" s="8"/>
      <c r="J236" s="8"/>
      <c r="K236" s="8"/>
      <c r="L236" s="8"/>
    </row>
    <row r="237" spans="1:12" ht="27.75" customHeight="1">
      <c r="A237" s="8"/>
      <c r="B237" s="8"/>
      <c r="C237" s="8" t="s">
        <v>611</v>
      </c>
      <c r="D237" s="8"/>
      <c r="E237" s="8"/>
      <c r="F237" s="8"/>
      <c r="G237" s="8"/>
      <c r="H237" s="8"/>
      <c r="I237" s="8"/>
      <c r="J237" s="8"/>
      <c r="K237" s="8"/>
      <c r="L237" s="8"/>
    </row>
    <row r="238" spans="1:12" ht="27.75" customHeight="1">
      <c r="A238" s="8"/>
      <c r="B238" s="8"/>
      <c r="C238" s="8" t="s">
        <v>612</v>
      </c>
      <c r="D238" s="8"/>
      <c r="E238" s="8"/>
      <c r="F238" s="8"/>
      <c r="G238" s="8"/>
      <c r="H238" s="8"/>
      <c r="I238" s="8"/>
      <c r="J238" s="8"/>
      <c r="K238" s="8"/>
      <c r="L238" s="8"/>
    </row>
    <row r="239" spans="1:12" ht="27.75" customHeight="1">
      <c r="A239" s="8"/>
      <c r="B239" s="8"/>
      <c r="C239" s="8" t="s">
        <v>613</v>
      </c>
      <c r="D239" s="8"/>
      <c r="E239" s="8"/>
      <c r="F239" s="8"/>
      <c r="G239" s="8"/>
      <c r="H239" s="8"/>
      <c r="I239" s="8"/>
      <c r="J239" s="8"/>
      <c r="K239" s="8"/>
      <c r="L239" s="8"/>
    </row>
    <row r="240" spans="1:12" ht="27.75" customHeight="1">
      <c r="A240" s="8"/>
      <c r="B240" s="8"/>
      <c r="C240" s="8" t="s">
        <v>614</v>
      </c>
      <c r="D240" s="8"/>
      <c r="E240" s="8"/>
      <c r="F240" s="8"/>
      <c r="G240" s="8"/>
      <c r="H240" s="8"/>
      <c r="I240" s="8"/>
      <c r="J240" s="8"/>
      <c r="K240" s="8"/>
      <c r="L240" s="8"/>
    </row>
    <row r="241" spans="1:12" ht="27.75" customHeight="1">
      <c r="A241" s="8"/>
      <c r="B241" s="8"/>
      <c r="C241" s="8" t="s">
        <v>615</v>
      </c>
      <c r="D241" s="8"/>
      <c r="E241" s="8"/>
      <c r="F241" s="8"/>
      <c r="G241" s="8"/>
      <c r="H241" s="8"/>
      <c r="I241" s="8"/>
      <c r="J241" s="8"/>
      <c r="K241" s="8"/>
      <c r="L241" s="8"/>
    </row>
    <row r="242" spans="1:12" ht="27.75" customHeight="1">
      <c r="A242" s="8"/>
      <c r="B242" s="8"/>
      <c r="C242" s="8" t="s">
        <v>616</v>
      </c>
      <c r="D242" s="8"/>
      <c r="E242" s="8"/>
      <c r="F242" s="8"/>
      <c r="G242" s="8"/>
      <c r="H242" s="8"/>
      <c r="I242" s="8"/>
      <c r="J242" s="8"/>
      <c r="K242" s="8"/>
      <c r="L242" s="8"/>
    </row>
    <row r="243" spans="1:12" ht="27.75" customHeight="1">
      <c r="A243" s="8"/>
      <c r="B243" s="8"/>
      <c r="C243" s="8" t="s">
        <v>617</v>
      </c>
      <c r="D243" s="8"/>
      <c r="E243" s="8"/>
      <c r="F243" s="8"/>
      <c r="G243" s="8"/>
      <c r="H243" s="8"/>
      <c r="I243" s="8"/>
      <c r="J243" s="8"/>
      <c r="K243" s="8"/>
      <c r="L243" s="8"/>
    </row>
    <row r="244" spans="1:12" ht="27.75" customHeight="1">
      <c r="A244" s="8"/>
      <c r="B244" s="8"/>
      <c r="C244" s="8" t="s">
        <v>618</v>
      </c>
      <c r="D244" s="8"/>
      <c r="E244" s="8"/>
      <c r="F244" s="8"/>
      <c r="G244" s="8"/>
      <c r="H244" s="8"/>
      <c r="I244" s="8"/>
      <c r="J244" s="8"/>
      <c r="K244" s="8"/>
      <c r="L244" s="8"/>
    </row>
    <row r="245" spans="1:12" ht="27.75" customHeight="1">
      <c r="A245" s="8"/>
      <c r="B245" s="8"/>
      <c r="C245" s="8" t="s">
        <v>619</v>
      </c>
      <c r="D245" s="8"/>
      <c r="E245" s="8"/>
      <c r="F245" s="8"/>
      <c r="G245" s="8"/>
      <c r="H245" s="8"/>
      <c r="I245" s="8"/>
      <c r="J245" s="8"/>
      <c r="K245" s="8"/>
      <c r="L245" s="8"/>
    </row>
    <row r="246" spans="1:12" ht="27.75" customHeight="1">
      <c r="A246" s="8"/>
      <c r="B246" s="8"/>
      <c r="C246" s="8" t="s">
        <v>620</v>
      </c>
      <c r="D246" s="8"/>
      <c r="E246" s="8"/>
      <c r="F246" s="8"/>
      <c r="G246" s="8"/>
      <c r="H246" s="8"/>
      <c r="I246" s="8"/>
      <c r="J246" s="8"/>
      <c r="K246" s="8"/>
      <c r="L246" s="8"/>
    </row>
    <row r="247" spans="1:12" ht="27.75" customHeight="1">
      <c r="A247" s="8"/>
      <c r="B247" s="8"/>
      <c r="C247" s="8" t="s">
        <v>621</v>
      </c>
      <c r="D247" s="8"/>
      <c r="E247" s="8"/>
      <c r="F247" s="8"/>
      <c r="G247" s="8"/>
      <c r="H247" s="8"/>
      <c r="I247" s="8"/>
      <c r="J247" s="8"/>
      <c r="K247" s="8"/>
      <c r="L247" s="8"/>
    </row>
    <row r="248" spans="1:12" ht="27.75" customHeight="1">
      <c r="A248" s="8"/>
      <c r="B248" s="8"/>
      <c r="C248" s="8" t="s">
        <v>622</v>
      </c>
      <c r="D248" s="8"/>
      <c r="E248" s="8"/>
      <c r="F248" s="8"/>
      <c r="G248" s="8"/>
      <c r="H248" s="8"/>
      <c r="I248" s="8"/>
      <c r="J248" s="8"/>
      <c r="K248" s="8"/>
      <c r="L248" s="8"/>
    </row>
    <row r="249" spans="1:12" ht="27.75" customHeight="1">
      <c r="A249" s="8"/>
      <c r="B249" s="8"/>
      <c r="C249" s="8" t="s">
        <v>623</v>
      </c>
      <c r="D249" s="8"/>
      <c r="E249" s="8"/>
      <c r="F249" s="8"/>
      <c r="G249" s="8"/>
      <c r="H249" s="8"/>
      <c r="I249" s="8"/>
      <c r="J249" s="8"/>
      <c r="K249" s="8"/>
      <c r="L249" s="8"/>
    </row>
    <row r="250" spans="1:12" ht="27.75" customHeight="1">
      <c r="A250" s="8"/>
      <c r="B250" s="8"/>
      <c r="C250" s="8" t="s">
        <v>624</v>
      </c>
      <c r="D250" s="8"/>
      <c r="E250" s="8"/>
      <c r="F250" s="8"/>
      <c r="G250" s="8"/>
      <c r="H250" s="8"/>
      <c r="I250" s="8"/>
      <c r="J250" s="8"/>
      <c r="K250" s="8"/>
      <c r="L250" s="8"/>
    </row>
    <row r="251" spans="1:12" ht="27.75" customHeight="1">
      <c r="A251" s="8"/>
      <c r="B251" s="8"/>
      <c r="C251" s="8" t="s">
        <v>625</v>
      </c>
      <c r="D251" s="8"/>
      <c r="E251" s="8"/>
      <c r="F251" s="8"/>
      <c r="G251" s="8"/>
      <c r="H251" s="8"/>
      <c r="I251" s="8"/>
      <c r="J251" s="8"/>
      <c r="K251" s="8"/>
      <c r="L251" s="8"/>
    </row>
    <row r="252" spans="1:12" ht="27.75" customHeight="1">
      <c r="A252" s="8"/>
      <c r="B252" s="8"/>
      <c r="C252" s="8" t="s">
        <v>626</v>
      </c>
      <c r="D252" s="8"/>
      <c r="E252" s="8"/>
      <c r="F252" s="8"/>
      <c r="G252" s="8"/>
      <c r="H252" s="8"/>
      <c r="I252" s="8"/>
      <c r="J252" s="8"/>
      <c r="K252" s="8"/>
      <c r="L252" s="8"/>
    </row>
    <row r="253" spans="1:12" ht="27.75" customHeight="1">
      <c r="A253" s="8"/>
      <c r="B253" s="8"/>
      <c r="C253" s="8" t="s">
        <v>627</v>
      </c>
      <c r="D253" s="8"/>
      <c r="E253" s="8"/>
      <c r="F253" s="8"/>
      <c r="G253" s="8"/>
      <c r="H253" s="8"/>
      <c r="I253" s="8"/>
      <c r="J253" s="8"/>
      <c r="K253" s="8"/>
      <c r="L253" s="8"/>
    </row>
    <row r="254" spans="1:12" ht="27.75" customHeight="1">
      <c r="A254" s="8"/>
      <c r="B254" s="8"/>
      <c r="C254" s="8" t="s">
        <v>628</v>
      </c>
      <c r="D254" s="8"/>
      <c r="E254" s="8"/>
      <c r="F254" s="8"/>
      <c r="G254" s="8"/>
      <c r="H254" s="8"/>
      <c r="I254" s="8"/>
      <c r="J254" s="8"/>
      <c r="K254" s="8"/>
      <c r="L254" s="8"/>
    </row>
    <row r="255" spans="1:12" ht="27.75" customHeight="1">
      <c r="A255" s="8"/>
      <c r="B255" s="8"/>
      <c r="C255" s="8" t="s">
        <v>629</v>
      </c>
      <c r="D255" s="8"/>
      <c r="E255" s="8"/>
      <c r="F255" s="8"/>
      <c r="G255" s="8"/>
      <c r="H255" s="8"/>
      <c r="I255" s="8"/>
      <c r="J255" s="8"/>
      <c r="K255" s="8"/>
      <c r="L255" s="8"/>
    </row>
    <row r="256" spans="1:12" ht="27.75" customHeight="1">
      <c r="A256" s="8"/>
      <c r="B256" s="8"/>
      <c r="C256" s="8" t="s">
        <v>630</v>
      </c>
      <c r="D256" s="8"/>
      <c r="E256" s="8"/>
      <c r="F256" s="8"/>
      <c r="G256" s="8"/>
      <c r="H256" s="8"/>
      <c r="I256" s="8"/>
      <c r="J256" s="8"/>
      <c r="K256" s="8"/>
      <c r="L256" s="8"/>
    </row>
    <row r="257" spans="1:12" ht="27.75" customHeight="1">
      <c r="A257" s="8"/>
      <c r="B257" s="8"/>
      <c r="C257" s="8" t="s">
        <v>631</v>
      </c>
      <c r="D257" s="8"/>
      <c r="E257" s="8"/>
      <c r="F257" s="8"/>
      <c r="G257" s="8"/>
      <c r="H257" s="8"/>
      <c r="I257" s="8"/>
      <c r="J257" s="8"/>
      <c r="K257" s="8"/>
      <c r="L257" s="8"/>
    </row>
    <row r="258" spans="1:12" ht="27.75" customHeight="1">
      <c r="A258" s="8"/>
      <c r="B258" s="8"/>
      <c r="C258" s="8" t="s">
        <v>632</v>
      </c>
      <c r="D258" s="8"/>
      <c r="E258" s="8"/>
      <c r="F258" s="8"/>
      <c r="G258" s="8"/>
      <c r="H258" s="8"/>
      <c r="I258" s="8"/>
      <c r="J258" s="8"/>
      <c r="K258" s="8"/>
      <c r="L258" s="8"/>
    </row>
    <row r="259" spans="1:12" ht="27.75" customHeight="1">
      <c r="A259" s="8"/>
      <c r="B259" s="8"/>
      <c r="C259" s="8" t="s">
        <v>633</v>
      </c>
      <c r="D259" s="8"/>
      <c r="E259" s="8"/>
      <c r="F259" s="8"/>
      <c r="G259" s="8"/>
      <c r="H259" s="8"/>
      <c r="I259" s="8"/>
      <c r="J259" s="8"/>
      <c r="K259" s="8"/>
      <c r="L259" s="8"/>
    </row>
    <row r="260" spans="1:12" ht="27.75" customHeight="1">
      <c r="A260" s="8"/>
      <c r="B260" s="8"/>
      <c r="C260" s="8" t="s">
        <v>634</v>
      </c>
      <c r="D260" s="8"/>
      <c r="E260" s="8"/>
      <c r="F260" s="8"/>
      <c r="G260" s="8"/>
      <c r="H260" s="8"/>
      <c r="I260" s="8"/>
      <c r="J260" s="8"/>
      <c r="K260" s="8"/>
      <c r="L260" s="8"/>
    </row>
    <row r="261" spans="1:12" ht="27.75" customHeight="1">
      <c r="A261" s="8"/>
      <c r="B261" s="8"/>
      <c r="C261" s="8" t="s">
        <v>635</v>
      </c>
      <c r="D261" s="8"/>
      <c r="E261" s="8"/>
      <c r="F261" s="8"/>
      <c r="G261" s="8"/>
      <c r="H261" s="8"/>
      <c r="I261" s="8"/>
      <c r="J261" s="8"/>
      <c r="K261" s="8"/>
      <c r="L261" s="8"/>
    </row>
    <row r="262" spans="1:12" ht="27.75" customHeight="1">
      <c r="A262" s="8"/>
      <c r="B262" s="8"/>
      <c r="C262" s="8" t="s">
        <v>636</v>
      </c>
      <c r="D262" s="8"/>
      <c r="E262" s="8"/>
      <c r="F262" s="8"/>
      <c r="G262" s="8"/>
      <c r="H262" s="8"/>
      <c r="I262" s="8"/>
      <c r="J262" s="8"/>
      <c r="K262" s="8"/>
      <c r="L262" s="8"/>
    </row>
    <row r="263" spans="1:12" ht="27.75" customHeight="1">
      <c r="A263" s="8"/>
      <c r="B263" s="8"/>
      <c r="C263" s="8" t="s">
        <v>637</v>
      </c>
      <c r="D263" s="8"/>
      <c r="E263" s="8"/>
      <c r="F263" s="8"/>
      <c r="G263" s="8"/>
      <c r="H263" s="8"/>
      <c r="I263" s="8"/>
      <c r="J263" s="8"/>
      <c r="K263" s="8"/>
      <c r="L263" s="8"/>
    </row>
    <row r="264" spans="1:12" ht="27.75" customHeight="1">
      <c r="A264" s="8"/>
      <c r="B264" s="8"/>
      <c r="C264" s="8"/>
      <c r="D264" s="8"/>
      <c r="E264" s="8"/>
      <c r="F264" s="8"/>
      <c r="G264" s="8"/>
      <c r="H264" s="8"/>
      <c r="I264" s="8"/>
      <c r="J264" s="8"/>
      <c r="K264" s="8"/>
      <c r="L264" s="8"/>
    </row>
    <row r="265" spans="1:12" ht="27.75" customHeight="1">
      <c r="A265" s="8"/>
      <c r="B265" s="8"/>
      <c r="C265" s="8"/>
      <c r="D265" s="8"/>
      <c r="E265" s="8"/>
      <c r="F265" s="8"/>
      <c r="G265" s="8"/>
      <c r="H265" s="8"/>
      <c r="I265" s="8"/>
      <c r="J265" s="8"/>
      <c r="K265" s="8"/>
      <c r="L265" s="8"/>
    </row>
    <row r="266" spans="1:12" ht="27.75" customHeight="1">
      <c r="A266" s="8"/>
      <c r="B266" s="8"/>
      <c r="C266" s="8"/>
      <c r="D266" s="8"/>
      <c r="E266" s="8"/>
      <c r="F266" s="8"/>
      <c r="G266" s="8"/>
      <c r="H266" s="8"/>
      <c r="I266" s="8"/>
      <c r="J266" s="8"/>
      <c r="K266" s="8"/>
      <c r="L266" s="8"/>
    </row>
    <row r="267" spans="1:12" ht="27.75" customHeight="1">
      <c r="A267" s="8"/>
      <c r="B267" s="8"/>
      <c r="C267" s="8"/>
      <c r="D267" s="8"/>
      <c r="E267" s="8"/>
      <c r="F267" s="8"/>
      <c r="G267" s="8"/>
      <c r="H267" s="8"/>
      <c r="I267" s="8"/>
      <c r="J267" s="8"/>
      <c r="K267" s="8"/>
      <c r="L267" s="8"/>
    </row>
    <row r="268" spans="1:12" ht="27.75" customHeight="1">
      <c r="A268" s="8"/>
      <c r="B268" s="8"/>
      <c r="C268" s="8"/>
      <c r="D268" s="8"/>
      <c r="E268" s="8"/>
      <c r="F268" s="8"/>
      <c r="G268" s="8"/>
      <c r="H268" s="8"/>
      <c r="I268" s="8"/>
      <c r="J268" s="8"/>
      <c r="K268" s="8"/>
      <c r="L268" s="8"/>
    </row>
    <row r="269" spans="1:12" ht="27.75" customHeight="1">
      <c r="A269" s="8"/>
      <c r="B269" s="8"/>
      <c r="C269" s="8"/>
      <c r="D269" s="8"/>
      <c r="E269" s="8"/>
      <c r="F269" s="8"/>
      <c r="G269" s="8"/>
      <c r="H269" s="8"/>
      <c r="I269" s="8"/>
      <c r="J269" s="8"/>
      <c r="K269" s="8"/>
      <c r="L269" s="8"/>
    </row>
    <row r="270" spans="1:12" ht="27.75" customHeight="1">
      <c r="A270" s="8"/>
      <c r="B270" s="8"/>
      <c r="C270" s="8"/>
      <c r="D270" s="8"/>
      <c r="E270" s="8"/>
      <c r="F270" s="8"/>
      <c r="G270" s="8"/>
      <c r="H270" s="8"/>
      <c r="I270" s="8"/>
      <c r="J270" s="8"/>
      <c r="K270" s="8"/>
      <c r="L270" s="8"/>
    </row>
    <row r="271" spans="1:12" ht="27.75" customHeight="1">
      <c r="A271" s="8"/>
      <c r="B271" s="8"/>
      <c r="C271" s="8"/>
      <c r="D271" s="8"/>
      <c r="E271" s="8"/>
      <c r="F271" s="8"/>
      <c r="G271" s="8"/>
      <c r="H271" s="8"/>
      <c r="I271" s="8"/>
      <c r="J271" s="8"/>
      <c r="K271" s="8"/>
      <c r="L271" s="8"/>
    </row>
    <row r="272" spans="1:12" ht="27.75" customHeight="1">
      <c r="A272" s="8"/>
      <c r="B272" s="8"/>
      <c r="C272" s="8"/>
      <c r="D272" s="8"/>
      <c r="E272" s="8"/>
      <c r="F272" s="8"/>
      <c r="G272" s="8"/>
      <c r="H272" s="8"/>
      <c r="I272" s="8"/>
      <c r="J272" s="8"/>
      <c r="K272" s="8"/>
      <c r="L272" s="8"/>
    </row>
    <row r="273" spans="1:12" ht="27.75" customHeight="1">
      <c r="A273" s="8"/>
      <c r="B273" s="8"/>
      <c r="C273" s="8"/>
      <c r="D273" s="8"/>
      <c r="E273" s="8"/>
      <c r="F273" s="8"/>
      <c r="G273" s="8"/>
      <c r="H273" s="8"/>
      <c r="I273" s="8"/>
      <c r="J273" s="8"/>
      <c r="K273" s="8"/>
      <c r="L273" s="8"/>
    </row>
    <row r="274" spans="1:12" ht="27.75" customHeight="1">
      <c r="A274" s="8"/>
      <c r="B274" s="8"/>
      <c r="C274" s="8"/>
      <c r="D274" s="8"/>
      <c r="E274" s="8"/>
      <c r="F274" s="8"/>
      <c r="G274" s="8"/>
      <c r="H274" s="8"/>
      <c r="I274" s="8"/>
      <c r="J274" s="8"/>
      <c r="K274" s="8"/>
      <c r="L274" s="8"/>
    </row>
    <row r="275" spans="1:12" ht="27.75" customHeight="1">
      <c r="A275" s="8"/>
      <c r="B275" s="8"/>
      <c r="C275" s="8"/>
      <c r="D275" s="8"/>
      <c r="E275" s="8"/>
      <c r="F275" s="8"/>
      <c r="G275" s="8"/>
      <c r="H275" s="8"/>
      <c r="I275" s="8"/>
      <c r="J275" s="8"/>
      <c r="K275" s="8"/>
      <c r="L275" s="8"/>
    </row>
    <row r="276" spans="1:12" ht="27.75" customHeight="1">
      <c r="A276" s="8"/>
      <c r="B276" s="8"/>
      <c r="C276" s="8"/>
      <c r="D276" s="8"/>
      <c r="E276" s="8"/>
      <c r="F276" s="8"/>
      <c r="G276" s="8"/>
      <c r="H276" s="8"/>
      <c r="I276" s="8"/>
      <c r="J276" s="8"/>
      <c r="K276" s="8"/>
      <c r="L276" s="8"/>
    </row>
    <row r="277" spans="1:12" ht="27.75" customHeight="1">
      <c r="A277" s="8"/>
      <c r="B277" s="8"/>
      <c r="C277" s="8"/>
      <c r="D277" s="8"/>
      <c r="E277" s="8"/>
      <c r="F277" s="8"/>
      <c r="G277" s="8"/>
      <c r="H277" s="8"/>
      <c r="I277" s="8"/>
      <c r="J277" s="8"/>
      <c r="K277" s="8"/>
      <c r="L277" s="8"/>
    </row>
    <row r="278" spans="1:12" ht="27.75" customHeight="1">
      <c r="A278" s="8"/>
      <c r="B278" s="8"/>
      <c r="C278" s="8"/>
      <c r="D278" s="8"/>
      <c r="E278" s="8"/>
      <c r="F278" s="8"/>
      <c r="G278" s="8"/>
      <c r="H278" s="8"/>
      <c r="I278" s="8"/>
      <c r="J278" s="8"/>
      <c r="K278" s="8"/>
      <c r="L278" s="8"/>
    </row>
    <row r="279" spans="1:12" ht="27.75" customHeight="1">
      <c r="A279" s="8"/>
      <c r="B279" s="8"/>
      <c r="C279" s="8"/>
      <c r="D279" s="8"/>
      <c r="E279" s="8"/>
      <c r="F279" s="8"/>
      <c r="G279" s="8"/>
      <c r="H279" s="8"/>
      <c r="I279" s="8"/>
      <c r="J279" s="8"/>
      <c r="K279" s="8"/>
      <c r="L279" s="8"/>
    </row>
    <row r="280" spans="1:12" ht="27.75" customHeight="1">
      <c r="A280" s="8"/>
      <c r="B280" s="8"/>
      <c r="C280" s="8"/>
      <c r="D280" s="8"/>
      <c r="E280" s="8"/>
      <c r="F280" s="8"/>
      <c r="G280" s="8"/>
      <c r="H280" s="8"/>
      <c r="I280" s="8"/>
      <c r="J280" s="8"/>
      <c r="K280" s="8"/>
      <c r="L280" s="8"/>
    </row>
    <row r="281" spans="1:12" ht="27.75" customHeight="1">
      <c r="A281" s="8"/>
      <c r="B281" s="8"/>
      <c r="C281" s="8"/>
      <c r="D281" s="8"/>
      <c r="E281" s="8"/>
      <c r="F281" s="8"/>
      <c r="G281" s="8"/>
      <c r="H281" s="8"/>
      <c r="I281" s="8"/>
      <c r="J281" s="8"/>
      <c r="K281" s="8"/>
      <c r="L281" s="8"/>
    </row>
    <row r="282" spans="1:12" ht="27.75" customHeight="1">
      <c r="A282" s="8"/>
      <c r="B282" s="8"/>
      <c r="C282" s="8"/>
      <c r="D282" s="8"/>
      <c r="E282" s="8"/>
      <c r="F282" s="8"/>
      <c r="G282" s="8"/>
      <c r="H282" s="8"/>
      <c r="I282" s="8"/>
      <c r="J282" s="8"/>
      <c r="K282" s="8"/>
      <c r="L282" s="8"/>
    </row>
    <row r="283" spans="1:12" ht="27.75" customHeight="1">
      <c r="A283" s="8"/>
      <c r="B283" s="8"/>
      <c r="C283" s="8"/>
      <c r="D283" s="8"/>
      <c r="E283" s="8"/>
      <c r="F283" s="8"/>
      <c r="G283" s="8"/>
      <c r="H283" s="8"/>
      <c r="I283" s="8"/>
      <c r="J283" s="8"/>
      <c r="K283" s="8"/>
      <c r="L283" s="8"/>
    </row>
    <row r="284" spans="1:12" ht="27.75" customHeight="1">
      <c r="A284" s="8"/>
      <c r="B284" s="8"/>
      <c r="C284" s="8"/>
      <c r="D284" s="8"/>
      <c r="E284" s="8"/>
      <c r="F284" s="8"/>
      <c r="G284" s="8"/>
      <c r="H284" s="8"/>
      <c r="I284" s="8"/>
      <c r="J284" s="8"/>
      <c r="K284" s="8"/>
      <c r="L284" s="8"/>
    </row>
    <row r="285" spans="1:12" ht="27.75" customHeight="1">
      <c r="A285" s="8"/>
      <c r="B285" s="8"/>
      <c r="C285" s="8"/>
      <c r="D285" s="8"/>
      <c r="E285" s="8"/>
      <c r="F285" s="8"/>
      <c r="G285" s="8"/>
      <c r="H285" s="8"/>
      <c r="I285" s="8"/>
      <c r="J285" s="8"/>
      <c r="K285" s="8"/>
      <c r="L285" s="8"/>
    </row>
    <row r="286" spans="1:12" ht="27.75" customHeight="1">
      <c r="A286" s="8"/>
      <c r="B286" s="8"/>
      <c r="C286" s="8"/>
      <c r="D286" s="8"/>
      <c r="E286" s="8"/>
      <c r="F286" s="8"/>
      <c r="G286" s="8"/>
      <c r="H286" s="8"/>
      <c r="I286" s="8"/>
      <c r="J286" s="8"/>
      <c r="K286" s="8"/>
      <c r="L286" s="8"/>
    </row>
    <row r="287" spans="1:12" ht="27.75" customHeight="1">
      <c r="A287" s="8"/>
      <c r="B287" s="8"/>
      <c r="C287" s="8"/>
      <c r="D287" s="8"/>
      <c r="E287" s="8"/>
      <c r="F287" s="8"/>
      <c r="G287" s="8"/>
      <c r="H287" s="8"/>
      <c r="I287" s="8"/>
      <c r="J287" s="8"/>
      <c r="K287" s="8"/>
      <c r="L287" s="8"/>
    </row>
    <row r="288" spans="1:12" ht="27.75" customHeight="1">
      <c r="A288" s="8"/>
      <c r="B288" s="8"/>
      <c r="C288" s="8"/>
      <c r="D288" s="8"/>
      <c r="E288" s="8"/>
      <c r="F288" s="8"/>
      <c r="G288" s="8"/>
      <c r="H288" s="8"/>
      <c r="I288" s="8"/>
      <c r="J288" s="8"/>
      <c r="K288" s="8"/>
      <c r="L288" s="8"/>
    </row>
    <row r="289" spans="1:12" ht="27.75" customHeight="1">
      <c r="A289" s="8"/>
      <c r="B289" s="8"/>
      <c r="C289" s="8"/>
      <c r="D289" s="8"/>
      <c r="E289" s="8"/>
      <c r="F289" s="8"/>
      <c r="G289" s="8"/>
      <c r="H289" s="8"/>
      <c r="I289" s="8"/>
      <c r="J289" s="8"/>
      <c r="K289" s="8"/>
      <c r="L289" s="8"/>
    </row>
    <row r="290" spans="1:12" ht="27.75" customHeight="1">
      <c r="A290" s="8"/>
      <c r="B290" s="8"/>
      <c r="C290" s="8"/>
      <c r="D290" s="8"/>
      <c r="E290" s="8"/>
      <c r="F290" s="8"/>
      <c r="G290" s="8"/>
      <c r="H290" s="8"/>
      <c r="I290" s="8"/>
      <c r="J290" s="8"/>
      <c r="K290" s="8"/>
      <c r="L290" s="8"/>
    </row>
    <row r="291" spans="1:12" ht="27.75" customHeight="1">
      <c r="A291" s="8"/>
      <c r="B291" s="8"/>
      <c r="C291" s="8"/>
      <c r="D291" s="8"/>
      <c r="E291" s="8"/>
      <c r="F291" s="8"/>
      <c r="G291" s="8"/>
      <c r="H291" s="8"/>
      <c r="I291" s="8"/>
      <c r="J291" s="8"/>
      <c r="K291" s="8"/>
      <c r="L291" s="8"/>
    </row>
    <row r="292" spans="1:12" ht="27.75" customHeight="1">
      <c r="A292" s="8"/>
      <c r="B292" s="8"/>
      <c r="C292" s="8"/>
      <c r="D292" s="8"/>
      <c r="E292" s="8"/>
      <c r="F292" s="8"/>
      <c r="G292" s="8"/>
      <c r="H292" s="8"/>
      <c r="I292" s="8"/>
      <c r="J292" s="8"/>
      <c r="K292" s="8"/>
      <c r="L292" s="8"/>
    </row>
    <row r="293" spans="1:12" ht="27.75" customHeight="1">
      <c r="A293" s="8"/>
      <c r="B293" s="8"/>
      <c r="C293" s="8"/>
      <c r="D293" s="8"/>
      <c r="E293" s="8"/>
      <c r="F293" s="8"/>
      <c r="G293" s="8"/>
      <c r="H293" s="8"/>
      <c r="I293" s="8"/>
      <c r="J293" s="8"/>
      <c r="K293" s="8"/>
      <c r="L293" s="8"/>
    </row>
    <row r="294" spans="1:12" ht="27.75" customHeight="1">
      <c r="A294" s="8"/>
      <c r="B294" s="8"/>
      <c r="C294" s="8"/>
      <c r="D294" s="8"/>
      <c r="E294" s="8"/>
      <c r="F294" s="8"/>
      <c r="G294" s="8"/>
      <c r="H294" s="8"/>
      <c r="I294" s="8"/>
      <c r="J294" s="8"/>
      <c r="K294" s="8"/>
      <c r="L294" s="8"/>
    </row>
    <row r="295" spans="1:12" ht="27.75" customHeight="1">
      <c r="A295" s="8"/>
      <c r="B295" s="8"/>
      <c r="C295" s="8"/>
      <c r="D295" s="8"/>
      <c r="E295" s="8"/>
      <c r="F295" s="8"/>
      <c r="G295" s="8"/>
      <c r="H295" s="8"/>
      <c r="I295" s="8"/>
      <c r="J295" s="8"/>
      <c r="K295" s="8"/>
      <c r="L295" s="8"/>
    </row>
    <row r="296" spans="1:12" ht="27.75" customHeight="1">
      <c r="A296" s="8"/>
      <c r="B296" s="8"/>
      <c r="C296" s="8"/>
      <c r="D296" s="8"/>
      <c r="E296" s="8"/>
      <c r="F296" s="8"/>
      <c r="G296" s="8"/>
      <c r="H296" s="8"/>
      <c r="I296" s="8"/>
      <c r="J296" s="8"/>
      <c r="K296" s="8"/>
      <c r="L296" s="8"/>
    </row>
    <row r="297" spans="1:12" ht="27.75" customHeight="1">
      <c r="A297" s="8"/>
      <c r="B297" s="8"/>
      <c r="C297" s="8"/>
      <c r="D297" s="8"/>
      <c r="E297" s="8"/>
      <c r="F297" s="8"/>
      <c r="G297" s="8"/>
      <c r="H297" s="8"/>
      <c r="I297" s="8"/>
      <c r="J297" s="8"/>
      <c r="K297" s="8"/>
      <c r="L297" s="8"/>
    </row>
    <row r="298" spans="1:12" ht="27.75" customHeight="1">
      <c r="A298" s="8"/>
      <c r="B298" s="8"/>
      <c r="C298" s="8"/>
      <c r="D298" s="8"/>
      <c r="E298" s="8"/>
      <c r="F298" s="8"/>
      <c r="G298" s="8"/>
      <c r="H298" s="8"/>
      <c r="I298" s="8"/>
      <c r="J298" s="8"/>
      <c r="K298" s="8"/>
      <c r="L298" s="8"/>
    </row>
    <row r="299" spans="1:12" ht="27.75" customHeight="1">
      <c r="A299" s="8"/>
      <c r="B299" s="8"/>
      <c r="C299" s="8"/>
      <c r="D299" s="8"/>
      <c r="E299" s="8"/>
      <c r="F299" s="8"/>
      <c r="G299" s="8"/>
      <c r="H299" s="8"/>
      <c r="I299" s="8"/>
      <c r="J299" s="8"/>
      <c r="K299" s="8"/>
      <c r="L299" s="8"/>
    </row>
    <row r="300" spans="1:12" ht="27.75" customHeight="1">
      <c r="A300" s="8"/>
      <c r="B300" s="8"/>
      <c r="C300" s="8"/>
      <c r="D300" s="8"/>
      <c r="E300" s="8"/>
      <c r="F300" s="8"/>
      <c r="G300" s="8"/>
      <c r="H300" s="8"/>
      <c r="I300" s="8"/>
      <c r="J300" s="8"/>
      <c r="K300" s="8"/>
      <c r="L300" s="8"/>
    </row>
    <row r="301" spans="1:12" ht="27.75" customHeight="1">
      <c r="A301" s="8"/>
      <c r="B301" s="8"/>
      <c r="C301" s="8"/>
      <c r="D301" s="8"/>
      <c r="E301" s="8"/>
      <c r="F301" s="8"/>
      <c r="G301" s="8"/>
      <c r="H301" s="8"/>
      <c r="I301" s="8"/>
      <c r="J301" s="8"/>
      <c r="K301" s="8"/>
      <c r="L301" s="8"/>
    </row>
    <row r="302" spans="1:12" ht="27.75" customHeight="1">
      <c r="A302" s="8"/>
      <c r="B302" s="8"/>
      <c r="C302" s="8"/>
      <c r="D302" s="8"/>
      <c r="E302" s="8"/>
      <c r="F302" s="8"/>
      <c r="G302" s="8"/>
      <c r="H302" s="8"/>
      <c r="I302" s="8"/>
      <c r="J302" s="8"/>
      <c r="K302" s="8"/>
      <c r="L302" s="8"/>
    </row>
    <row r="303" spans="1:12" ht="27.75" customHeight="1">
      <c r="A303" s="8"/>
      <c r="B303" s="8"/>
      <c r="C303" s="8"/>
      <c r="D303" s="8"/>
      <c r="E303" s="8"/>
      <c r="F303" s="8"/>
      <c r="G303" s="8"/>
      <c r="H303" s="8"/>
      <c r="I303" s="8"/>
      <c r="J303" s="8"/>
      <c r="K303" s="8"/>
      <c r="L303" s="8"/>
    </row>
    <row r="304" spans="1:12" ht="27.75" customHeight="1">
      <c r="A304" s="8"/>
      <c r="B304" s="8"/>
      <c r="C304" s="8"/>
      <c r="D304" s="8"/>
      <c r="E304" s="8"/>
      <c r="F304" s="8"/>
      <c r="G304" s="8"/>
      <c r="H304" s="8"/>
      <c r="I304" s="8"/>
      <c r="J304" s="8"/>
      <c r="K304" s="8"/>
      <c r="L304" s="8"/>
    </row>
    <row r="305" spans="1:12" ht="27.75" customHeight="1">
      <c r="A305" s="8"/>
      <c r="B305" s="8"/>
      <c r="C305" s="8"/>
      <c r="D305" s="8"/>
      <c r="E305" s="8"/>
      <c r="F305" s="8"/>
      <c r="G305" s="8"/>
      <c r="H305" s="8"/>
      <c r="I305" s="8"/>
      <c r="J305" s="8"/>
      <c r="K305" s="8"/>
      <c r="L305" s="8"/>
    </row>
    <row r="306" spans="1:12" ht="27.75" customHeight="1">
      <c r="A306" s="8"/>
      <c r="B306" s="8"/>
      <c r="C306" s="8"/>
      <c r="D306" s="8"/>
      <c r="E306" s="8"/>
      <c r="F306" s="8"/>
      <c r="G306" s="8"/>
      <c r="H306" s="8"/>
      <c r="I306" s="8"/>
      <c r="J306" s="8"/>
      <c r="K306" s="8"/>
      <c r="L306" s="8"/>
    </row>
    <row r="307" spans="1:12" ht="27.75" customHeight="1">
      <c r="A307" s="8"/>
      <c r="B307" s="8"/>
      <c r="C307" s="8"/>
      <c r="D307" s="8"/>
      <c r="E307" s="8"/>
      <c r="F307" s="8"/>
      <c r="G307" s="8"/>
      <c r="H307" s="8"/>
      <c r="I307" s="8"/>
      <c r="J307" s="8"/>
      <c r="K307" s="8"/>
      <c r="L307" s="8"/>
    </row>
    <row r="308" spans="1:12" ht="27.75" customHeight="1">
      <c r="A308" s="8"/>
      <c r="B308" s="8"/>
      <c r="C308" s="8"/>
      <c r="D308" s="8"/>
      <c r="E308" s="8"/>
      <c r="F308" s="8"/>
      <c r="G308" s="8"/>
      <c r="H308" s="8"/>
      <c r="I308" s="8"/>
      <c r="J308" s="8"/>
      <c r="K308" s="8"/>
      <c r="L308" s="8"/>
    </row>
    <row r="309" spans="1:12" ht="27.75" customHeight="1">
      <c r="A309" s="8"/>
      <c r="B309" s="8"/>
      <c r="C309" s="8"/>
      <c r="D309" s="8"/>
      <c r="E309" s="8"/>
      <c r="F309" s="8"/>
      <c r="G309" s="8"/>
      <c r="H309" s="8"/>
      <c r="I309" s="8"/>
      <c r="J309" s="8"/>
      <c r="K309" s="8"/>
      <c r="L309" s="8"/>
    </row>
    <row r="310" spans="1:12" ht="27.75" customHeight="1">
      <c r="A310" s="8"/>
      <c r="B310" s="8"/>
      <c r="C310" s="8"/>
      <c r="D310" s="8"/>
      <c r="E310" s="8"/>
      <c r="F310" s="8"/>
      <c r="G310" s="8"/>
      <c r="H310" s="8"/>
      <c r="I310" s="8"/>
      <c r="J310" s="8"/>
      <c r="K310" s="8"/>
      <c r="L310" s="8"/>
    </row>
    <row r="311" spans="1:12" ht="27.75" customHeight="1">
      <c r="A311" s="8"/>
      <c r="B311" s="8"/>
      <c r="C311" s="8"/>
      <c r="D311" s="8"/>
      <c r="E311" s="8"/>
      <c r="F311" s="8"/>
      <c r="G311" s="8"/>
      <c r="H311" s="8"/>
      <c r="I311" s="8"/>
      <c r="J311" s="8"/>
      <c r="K311" s="8"/>
      <c r="L311" s="8"/>
    </row>
    <row r="312" spans="1:12" ht="27.75" customHeight="1">
      <c r="A312" s="8"/>
      <c r="B312" s="8"/>
      <c r="C312" s="8"/>
      <c r="D312" s="8"/>
      <c r="E312" s="8"/>
      <c r="F312" s="8"/>
      <c r="G312" s="8"/>
      <c r="H312" s="8"/>
      <c r="I312" s="8"/>
      <c r="J312" s="8"/>
      <c r="K312" s="8"/>
      <c r="L312" s="8"/>
    </row>
    <row r="313" spans="1:12" ht="27.75" customHeight="1">
      <c r="A313" s="8"/>
      <c r="B313" s="8"/>
      <c r="C313" s="8"/>
      <c r="D313" s="8"/>
      <c r="E313" s="8"/>
      <c r="F313" s="8"/>
      <c r="G313" s="8"/>
      <c r="H313" s="8"/>
      <c r="I313" s="8"/>
      <c r="J313" s="8"/>
      <c r="K313" s="8"/>
      <c r="L313" s="8"/>
    </row>
    <row r="314" spans="1:12" ht="27.75" customHeight="1">
      <c r="A314" s="8"/>
      <c r="B314" s="8"/>
      <c r="C314" s="8"/>
      <c r="D314" s="8"/>
      <c r="E314" s="8"/>
      <c r="F314" s="8"/>
      <c r="G314" s="8"/>
      <c r="H314" s="8"/>
      <c r="I314" s="8"/>
      <c r="J314" s="8"/>
      <c r="K314" s="8"/>
      <c r="L314" s="8"/>
    </row>
    <row r="315" spans="1:12" ht="27.75" customHeight="1">
      <c r="A315" s="8"/>
      <c r="B315" s="8"/>
      <c r="C315" s="8"/>
      <c r="D315" s="8"/>
      <c r="E315" s="8"/>
      <c r="F315" s="8"/>
      <c r="G315" s="8"/>
      <c r="H315" s="8"/>
      <c r="I315" s="8"/>
      <c r="J315" s="8"/>
      <c r="K315" s="8"/>
      <c r="L315" s="8"/>
    </row>
    <row r="316" spans="1:12" ht="27.75" customHeight="1">
      <c r="A316" s="8"/>
      <c r="B316" s="8"/>
      <c r="C316" s="8"/>
      <c r="D316" s="8"/>
      <c r="E316" s="8"/>
      <c r="F316" s="8"/>
      <c r="G316" s="8"/>
      <c r="H316" s="8"/>
      <c r="I316" s="8"/>
      <c r="J316" s="8"/>
      <c r="K316" s="8"/>
      <c r="L316" s="8"/>
    </row>
    <row r="317" spans="1:12" ht="27.75" customHeight="1">
      <c r="A317" s="8"/>
      <c r="B317" s="8"/>
      <c r="C317" s="8"/>
      <c r="D317" s="8"/>
      <c r="E317" s="8"/>
      <c r="F317" s="8"/>
      <c r="G317" s="8"/>
      <c r="H317" s="8"/>
      <c r="I317" s="8"/>
      <c r="J317" s="8"/>
      <c r="K317" s="8"/>
      <c r="L317" s="8"/>
    </row>
    <row r="318" spans="1:12" ht="27.75" customHeight="1">
      <c r="A318" s="8"/>
      <c r="B318" s="8"/>
      <c r="C318" s="8"/>
      <c r="D318" s="8"/>
      <c r="E318" s="8"/>
      <c r="F318" s="8"/>
      <c r="G318" s="8"/>
      <c r="H318" s="8"/>
      <c r="I318" s="8"/>
      <c r="J318" s="8"/>
      <c r="K318" s="8"/>
      <c r="L318" s="8"/>
    </row>
    <row r="319" spans="1:12" ht="27.75" customHeight="1">
      <c r="A319" s="8"/>
      <c r="B319" s="8"/>
      <c r="C319" s="8"/>
      <c r="D319" s="8"/>
      <c r="E319" s="8"/>
      <c r="F319" s="8"/>
      <c r="G319" s="8"/>
      <c r="H319" s="8"/>
      <c r="I319" s="8"/>
      <c r="J319" s="8"/>
      <c r="K319" s="8"/>
      <c r="L319" s="8"/>
    </row>
    <row r="320" spans="1:12" ht="27.75" customHeight="1">
      <c r="A320" s="8"/>
      <c r="B320" s="8"/>
      <c r="C320" s="8"/>
      <c r="D320" s="8"/>
      <c r="E320" s="8"/>
      <c r="F320" s="8"/>
      <c r="G320" s="8"/>
      <c r="H320" s="8"/>
      <c r="I320" s="8"/>
      <c r="J320" s="8"/>
      <c r="K320" s="8"/>
      <c r="L320" s="8"/>
    </row>
    <row r="321" spans="1:12" ht="27.75" customHeight="1">
      <c r="A321" s="8"/>
      <c r="B321" s="8"/>
      <c r="C321" s="8"/>
      <c r="D321" s="8"/>
      <c r="E321" s="8"/>
      <c r="F321" s="8"/>
      <c r="G321" s="8"/>
      <c r="H321" s="8"/>
      <c r="I321" s="8"/>
      <c r="J321" s="8"/>
      <c r="K321" s="8"/>
      <c r="L321" s="8"/>
    </row>
    <row r="322" spans="1:12" ht="27.75" customHeight="1">
      <c r="A322" s="8"/>
      <c r="B322" s="8"/>
      <c r="C322" s="8"/>
      <c r="D322" s="8"/>
      <c r="E322" s="8"/>
      <c r="F322" s="8"/>
      <c r="G322" s="8"/>
      <c r="H322" s="8"/>
      <c r="I322" s="8"/>
      <c r="J322" s="8"/>
      <c r="K322" s="8"/>
      <c r="L322" s="8"/>
    </row>
    <row r="323" spans="1:12" ht="27.75" customHeight="1">
      <c r="A323" s="8"/>
      <c r="B323" s="8"/>
      <c r="C323" s="8"/>
      <c r="D323" s="8"/>
      <c r="E323" s="8"/>
      <c r="F323" s="8"/>
      <c r="G323" s="8"/>
      <c r="H323" s="8"/>
      <c r="I323" s="8"/>
      <c r="J323" s="8"/>
      <c r="K323" s="8"/>
      <c r="L323" s="8"/>
    </row>
    <row r="324" spans="1:12" ht="27.75" customHeight="1">
      <c r="A324" s="8"/>
      <c r="B324" s="8"/>
      <c r="C324" s="8"/>
      <c r="D324" s="8"/>
      <c r="E324" s="8"/>
      <c r="F324" s="8"/>
      <c r="G324" s="8"/>
      <c r="H324" s="8"/>
      <c r="I324" s="8"/>
      <c r="J324" s="8"/>
      <c r="K324" s="8"/>
      <c r="L324" s="8"/>
    </row>
    <row r="325" spans="1:12" ht="27.75" customHeight="1">
      <c r="A325" s="8"/>
      <c r="B325" s="8"/>
      <c r="C325" s="8"/>
      <c r="D325" s="8"/>
      <c r="E325" s="8"/>
      <c r="F325" s="8"/>
      <c r="G325" s="8"/>
      <c r="H325" s="8"/>
      <c r="I325" s="8"/>
      <c r="J325" s="8"/>
      <c r="K325" s="8"/>
      <c r="L325" s="8"/>
    </row>
    <row r="326" spans="1:12" ht="27.75" customHeight="1">
      <c r="A326" s="8"/>
      <c r="B326" s="8"/>
      <c r="C326" s="8"/>
      <c r="D326" s="8"/>
      <c r="E326" s="8"/>
      <c r="F326" s="8"/>
      <c r="G326" s="8"/>
      <c r="H326" s="8"/>
      <c r="I326" s="8"/>
      <c r="J326" s="8"/>
      <c r="K326" s="8"/>
      <c r="L326" s="8"/>
    </row>
    <row r="327" spans="1:12" ht="27.75" customHeight="1">
      <c r="A327" s="8"/>
      <c r="B327" s="8"/>
      <c r="C327" s="8"/>
      <c r="D327" s="8"/>
      <c r="E327" s="8"/>
      <c r="F327" s="8"/>
      <c r="G327" s="8"/>
      <c r="H327" s="8"/>
      <c r="I327" s="8"/>
      <c r="J327" s="8"/>
      <c r="K327" s="8"/>
      <c r="L327" s="8"/>
    </row>
    <row r="328" spans="1:12" ht="27.75" customHeight="1">
      <c r="A328" s="8"/>
      <c r="B328" s="8"/>
      <c r="C328" s="8"/>
      <c r="D328" s="8"/>
      <c r="E328" s="8"/>
      <c r="F328" s="8"/>
      <c r="G328" s="8"/>
      <c r="H328" s="8"/>
      <c r="I328" s="8"/>
      <c r="J328" s="8"/>
      <c r="K328" s="8"/>
      <c r="L328" s="8"/>
    </row>
    <row r="329" spans="1:12" ht="27.75" customHeight="1">
      <c r="A329" s="8"/>
      <c r="B329" s="8"/>
      <c r="C329" s="8"/>
      <c r="D329" s="8"/>
      <c r="E329" s="8"/>
      <c r="F329" s="8"/>
      <c r="G329" s="8"/>
      <c r="H329" s="8"/>
      <c r="I329" s="8"/>
      <c r="J329" s="8"/>
      <c r="K329" s="8"/>
      <c r="L329" s="8"/>
    </row>
    <row r="330" spans="1:12" ht="27.75" customHeight="1">
      <c r="A330" s="8"/>
      <c r="B330" s="8"/>
      <c r="C330" s="8"/>
      <c r="D330" s="8"/>
      <c r="E330" s="8"/>
      <c r="F330" s="8"/>
      <c r="G330" s="8"/>
      <c r="H330" s="8"/>
      <c r="I330" s="8"/>
      <c r="J330" s="8"/>
      <c r="K330" s="8"/>
      <c r="L330" s="8"/>
    </row>
    <row r="331" spans="1:12" ht="27.75" customHeight="1">
      <c r="A331" s="8"/>
      <c r="B331" s="8"/>
      <c r="C331" s="8"/>
      <c r="D331" s="8"/>
      <c r="E331" s="8"/>
      <c r="F331" s="8"/>
      <c r="G331" s="8"/>
      <c r="H331" s="8"/>
      <c r="I331" s="8"/>
      <c r="J331" s="8"/>
      <c r="K331" s="8"/>
      <c r="L331" s="8"/>
    </row>
    <row r="332" spans="1:12" ht="27.75" customHeight="1">
      <c r="A332" s="8"/>
      <c r="B332" s="8"/>
      <c r="C332" s="8"/>
      <c r="D332" s="8"/>
      <c r="E332" s="8"/>
      <c r="F332" s="8"/>
      <c r="G332" s="8"/>
      <c r="H332" s="8"/>
      <c r="I332" s="8"/>
      <c r="J332" s="8"/>
      <c r="K332" s="8"/>
      <c r="L332" s="8"/>
    </row>
    <row r="333" spans="1:12" ht="27.75" customHeight="1">
      <c r="A333" s="8"/>
      <c r="B333" s="8"/>
      <c r="C333" s="8"/>
      <c r="D333" s="8"/>
      <c r="E333" s="8"/>
      <c r="F333" s="8"/>
      <c r="G333" s="8"/>
      <c r="H333" s="8"/>
      <c r="I333" s="8"/>
      <c r="J333" s="8"/>
      <c r="K333" s="8"/>
      <c r="L333" s="8"/>
    </row>
    <row r="334" spans="1:12" ht="27.75" customHeight="1">
      <c r="A334" s="8"/>
      <c r="B334" s="8"/>
      <c r="C334" s="8"/>
      <c r="D334" s="8"/>
      <c r="E334" s="8"/>
      <c r="F334" s="8"/>
      <c r="G334" s="8"/>
      <c r="H334" s="8"/>
      <c r="I334" s="8"/>
      <c r="J334" s="8"/>
      <c r="K334" s="8"/>
      <c r="L334" s="8"/>
    </row>
    <row r="335" spans="1:12" ht="27.75" customHeight="1">
      <c r="A335" s="8"/>
      <c r="B335" s="8"/>
      <c r="C335" s="8"/>
      <c r="D335" s="8"/>
      <c r="E335" s="8"/>
      <c r="F335" s="8"/>
      <c r="G335" s="8"/>
      <c r="H335" s="8"/>
      <c r="I335" s="8"/>
      <c r="J335" s="8"/>
      <c r="K335" s="8"/>
      <c r="L335" s="8"/>
    </row>
    <row r="336" spans="1:12" ht="27.75" customHeight="1">
      <c r="A336" s="8"/>
      <c r="B336" s="8"/>
      <c r="C336" s="8"/>
      <c r="D336" s="8"/>
      <c r="E336" s="8"/>
      <c r="F336" s="8"/>
      <c r="G336" s="8"/>
      <c r="H336" s="8"/>
      <c r="I336" s="8"/>
      <c r="J336" s="8"/>
      <c r="K336" s="8"/>
      <c r="L336" s="8"/>
    </row>
    <row r="337" spans="1:12" ht="27.75" customHeight="1">
      <c r="A337" s="8"/>
      <c r="B337" s="8"/>
      <c r="C337" s="8"/>
      <c r="D337" s="8"/>
      <c r="E337" s="8"/>
      <c r="F337" s="8"/>
      <c r="G337" s="8"/>
      <c r="H337" s="8"/>
      <c r="I337" s="8"/>
      <c r="J337" s="8"/>
      <c r="K337" s="8"/>
      <c r="L337" s="8"/>
    </row>
    <row r="338" spans="1:12" ht="27.75" customHeight="1">
      <c r="A338" s="8"/>
      <c r="B338" s="8"/>
      <c r="C338" s="8"/>
      <c r="D338" s="8"/>
      <c r="E338" s="8"/>
      <c r="F338" s="8"/>
      <c r="G338" s="8"/>
      <c r="H338" s="8"/>
      <c r="I338" s="8"/>
      <c r="J338" s="8"/>
      <c r="K338" s="8"/>
      <c r="L338" s="8"/>
    </row>
    <row r="339" spans="1:12" ht="27.75" customHeight="1">
      <c r="A339" s="8"/>
      <c r="B339" s="8"/>
      <c r="C339" s="8"/>
      <c r="D339" s="8"/>
      <c r="E339" s="8"/>
      <c r="F339" s="8"/>
      <c r="G339" s="8"/>
      <c r="H339" s="8"/>
      <c r="I339" s="8"/>
      <c r="J339" s="8"/>
      <c r="K339" s="8"/>
      <c r="L339" s="8"/>
    </row>
    <row r="340" spans="1:12" ht="27.75" customHeight="1">
      <c r="A340" s="8"/>
      <c r="B340" s="8"/>
      <c r="C340" s="8"/>
      <c r="D340" s="8"/>
      <c r="E340" s="8"/>
      <c r="F340" s="8"/>
      <c r="G340" s="8"/>
      <c r="H340" s="8"/>
      <c r="I340" s="8"/>
      <c r="J340" s="8"/>
      <c r="K340" s="8"/>
      <c r="L340" s="8"/>
    </row>
    <row r="341" spans="1:12" ht="27.75" customHeight="1">
      <c r="A341" s="8"/>
      <c r="B341" s="8"/>
      <c r="C341" s="8"/>
      <c r="D341" s="8"/>
      <c r="E341" s="8"/>
      <c r="F341" s="8"/>
      <c r="G341" s="8"/>
      <c r="H341" s="8"/>
      <c r="I341" s="8"/>
      <c r="J341" s="8"/>
      <c r="K341" s="8"/>
      <c r="L341" s="8"/>
    </row>
    <row r="342" spans="1:12" ht="27.75" customHeight="1">
      <c r="A342" s="8"/>
      <c r="B342" s="8"/>
      <c r="C342" s="8"/>
      <c r="D342" s="8"/>
      <c r="E342" s="8"/>
      <c r="F342" s="8"/>
      <c r="G342" s="8"/>
      <c r="H342" s="8"/>
      <c r="I342" s="8"/>
      <c r="J342" s="8"/>
      <c r="K342" s="8"/>
      <c r="L342" s="8"/>
    </row>
    <row r="343" spans="1:12" ht="27.75" customHeight="1">
      <c r="A343" s="8"/>
      <c r="B343" s="8"/>
      <c r="C343" s="8"/>
      <c r="D343" s="8"/>
      <c r="E343" s="8"/>
      <c r="F343" s="8"/>
      <c r="G343" s="8"/>
      <c r="H343" s="8"/>
      <c r="I343" s="8"/>
      <c r="J343" s="8"/>
      <c r="K343" s="8"/>
      <c r="L343" s="8"/>
    </row>
    <row r="344" spans="1:12" ht="27.75" customHeight="1">
      <c r="A344" s="8"/>
      <c r="B344" s="8"/>
      <c r="C344" s="8"/>
      <c r="D344" s="8"/>
      <c r="E344" s="8"/>
      <c r="F344" s="8"/>
      <c r="G344" s="8"/>
      <c r="H344" s="8"/>
      <c r="I344" s="8"/>
      <c r="J344" s="8"/>
      <c r="K344" s="8"/>
      <c r="L344" s="8"/>
    </row>
    <row r="345" spans="1:12" ht="27.75" customHeight="1">
      <c r="A345" s="8"/>
      <c r="B345" s="8"/>
      <c r="C345" s="8"/>
      <c r="D345" s="8"/>
      <c r="E345" s="8"/>
      <c r="F345" s="8"/>
      <c r="G345" s="8"/>
      <c r="H345" s="8"/>
      <c r="I345" s="8"/>
      <c r="J345" s="8"/>
      <c r="K345" s="8"/>
      <c r="L345" s="8"/>
    </row>
    <row r="346" spans="1:12" ht="27.75" customHeight="1">
      <c r="A346" s="8"/>
      <c r="B346" s="8"/>
      <c r="C346" s="8"/>
      <c r="D346" s="8"/>
      <c r="E346" s="8"/>
      <c r="F346" s="8"/>
      <c r="G346" s="8"/>
      <c r="H346" s="8"/>
      <c r="I346" s="8"/>
      <c r="J346" s="8"/>
      <c r="K346" s="8"/>
      <c r="L346" s="8"/>
    </row>
    <row r="347" spans="1:12" ht="27.75" customHeight="1">
      <c r="A347" s="8"/>
      <c r="B347" s="8"/>
      <c r="C347" s="8"/>
      <c r="D347" s="8"/>
      <c r="E347" s="8"/>
      <c r="F347" s="8"/>
      <c r="G347" s="8"/>
      <c r="H347" s="8"/>
      <c r="I347" s="8"/>
      <c r="J347" s="8"/>
      <c r="K347" s="8"/>
      <c r="L347" s="8"/>
    </row>
    <row r="348" spans="1:12" ht="27.75" customHeight="1">
      <c r="A348" s="8"/>
      <c r="B348" s="8"/>
      <c r="C348" s="8"/>
      <c r="D348" s="8"/>
      <c r="E348" s="8"/>
      <c r="F348" s="8"/>
      <c r="G348" s="8"/>
      <c r="H348" s="8"/>
      <c r="I348" s="8"/>
      <c r="J348" s="8"/>
      <c r="K348" s="8"/>
      <c r="L348" s="8"/>
    </row>
    <row r="349" spans="1:12" ht="27.75" customHeight="1">
      <c r="A349" s="8"/>
      <c r="B349" s="8"/>
      <c r="C349" s="8"/>
      <c r="D349" s="8"/>
      <c r="E349" s="8"/>
      <c r="F349" s="8"/>
      <c r="G349" s="8"/>
      <c r="H349" s="8"/>
      <c r="I349" s="8"/>
      <c r="J349" s="8"/>
      <c r="K349" s="8"/>
      <c r="L349" s="8"/>
    </row>
    <row r="350" spans="1:12" ht="27.75" customHeight="1">
      <c r="A350" s="8"/>
      <c r="B350" s="8"/>
      <c r="C350" s="8"/>
      <c r="D350" s="8"/>
      <c r="E350" s="8"/>
      <c r="F350" s="8"/>
      <c r="G350" s="8"/>
      <c r="H350" s="8"/>
      <c r="I350" s="8"/>
      <c r="J350" s="8"/>
      <c r="K350" s="8"/>
      <c r="L350" s="8"/>
    </row>
    <row r="351" spans="1:12" ht="27.75" customHeight="1">
      <c r="A351" s="8"/>
      <c r="B351" s="8"/>
      <c r="C351" s="8"/>
      <c r="D351" s="8"/>
      <c r="E351" s="8"/>
      <c r="F351" s="8"/>
      <c r="G351" s="8"/>
      <c r="H351" s="8"/>
      <c r="I351" s="8"/>
      <c r="J351" s="8"/>
      <c r="K351" s="8"/>
      <c r="L351" s="8"/>
    </row>
    <row r="352" spans="1:12" ht="27.75" customHeight="1">
      <c r="A352" s="8"/>
      <c r="B352" s="8"/>
      <c r="C352" s="8"/>
      <c r="D352" s="8"/>
      <c r="E352" s="8"/>
      <c r="F352" s="8"/>
      <c r="G352" s="8"/>
      <c r="H352" s="8"/>
      <c r="I352" s="8"/>
      <c r="J352" s="8"/>
      <c r="K352" s="8"/>
      <c r="L352" s="8"/>
    </row>
    <row r="353" spans="1:12" ht="27.75" customHeight="1">
      <c r="A353" s="8"/>
      <c r="B353" s="8"/>
      <c r="C353" s="8"/>
      <c r="D353" s="8"/>
      <c r="E353" s="8"/>
      <c r="F353" s="8"/>
      <c r="G353" s="8"/>
      <c r="H353" s="8"/>
      <c r="I353" s="8"/>
      <c r="J353" s="8"/>
      <c r="K353" s="8"/>
      <c r="L353" s="8"/>
    </row>
    <row r="354" spans="1:12" ht="27.75" customHeight="1">
      <c r="A354" s="8"/>
      <c r="B354" s="8"/>
      <c r="C354" s="8"/>
      <c r="D354" s="8"/>
      <c r="E354" s="8"/>
      <c r="F354" s="8"/>
      <c r="G354" s="8"/>
      <c r="H354" s="8"/>
      <c r="I354" s="8"/>
      <c r="J354" s="8"/>
      <c r="K354" s="8"/>
      <c r="L354" s="8"/>
    </row>
    <row r="355" spans="1:12" ht="27.75" customHeight="1">
      <c r="A355" s="8"/>
      <c r="B355" s="8"/>
      <c r="C355" s="8"/>
      <c r="D355" s="8"/>
      <c r="E355" s="8"/>
      <c r="F355" s="8"/>
      <c r="G355" s="8"/>
      <c r="H355" s="8"/>
      <c r="I355" s="8"/>
      <c r="J355" s="8"/>
      <c r="K355" s="8"/>
      <c r="L355" s="8"/>
    </row>
    <row r="356" spans="1:12" ht="27.75" customHeight="1">
      <c r="A356" s="8"/>
      <c r="B356" s="8"/>
      <c r="C356" s="8"/>
      <c r="D356" s="8"/>
      <c r="E356" s="8"/>
      <c r="F356" s="8"/>
      <c r="G356" s="8"/>
      <c r="H356" s="8"/>
      <c r="I356" s="8"/>
      <c r="J356" s="8"/>
      <c r="K356" s="8"/>
      <c r="L356" s="8"/>
    </row>
    <row r="357" spans="1:12" ht="27.75" customHeight="1">
      <c r="A357" s="8"/>
      <c r="B357" s="8"/>
      <c r="C357" s="8"/>
      <c r="D357" s="8"/>
      <c r="E357" s="8"/>
      <c r="F357" s="8"/>
      <c r="G357" s="8"/>
      <c r="H357" s="8"/>
      <c r="I357" s="8"/>
      <c r="J357" s="8"/>
      <c r="K357" s="8"/>
      <c r="L357" s="8"/>
    </row>
    <row r="358" spans="1:12" ht="27.75" customHeight="1">
      <c r="A358" s="8"/>
      <c r="B358" s="8"/>
      <c r="C358" s="8"/>
      <c r="D358" s="8"/>
      <c r="E358" s="8"/>
      <c r="F358" s="8"/>
      <c r="G358" s="8"/>
      <c r="H358" s="8"/>
      <c r="I358" s="8"/>
      <c r="J358" s="8"/>
      <c r="K358" s="8"/>
      <c r="L358" s="8"/>
    </row>
    <row r="359" spans="1:12" ht="27.75" customHeight="1">
      <c r="A359" s="8"/>
      <c r="B359" s="8"/>
      <c r="C359" s="8"/>
      <c r="D359" s="8"/>
      <c r="E359" s="8"/>
      <c r="F359" s="8"/>
      <c r="G359" s="8"/>
      <c r="H359" s="8"/>
      <c r="I359" s="8"/>
      <c r="J359" s="8"/>
      <c r="K359" s="8"/>
      <c r="L359" s="8"/>
    </row>
    <row r="360" spans="1:12" ht="27.75" customHeight="1">
      <c r="A360" s="8"/>
      <c r="B360" s="8"/>
      <c r="C360" s="8"/>
      <c r="D360" s="8"/>
      <c r="E360" s="8"/>
      <c r="F360" s="8"/>
      <c r="G360" s="8"/>
      <c r="H360" s="8"/>
      <c r="I360" s="8"/>
      <c r="J360" s="8"/>
      <c r="K360" s="8"/>
      <c r="L360" s="8"/>
    </row>
    <row r="361" spans="1:12" ht="27.75" customHeight="1">
      <c r="A361" s="8"/>
      <c r="B361" s="8"/>
      <c r="C361" s="8"/>
      <c r="D361" s="8"/>
      <c r="E361" s="8"/>
      <c r="F361" s="8"/>
      <c r="G361" s="8"/>
      <c r="H361" s="8"/>
      <c r="I361" s="8"/>
      <c r="J361" s="8"/>
      <c r="K361" s="8"/>
      <c r="L361" s="8"/>
    </row>
    <row r="362" spans="1:12" ht="27.75" customHeight="1">
      <c r="A362" s="8"/>
      <c r="B362" s="8"/>
      <c r="C362" s="8"/>
      <c r="D362" s="8"/>
      <c r="E362" s="8"/>
      <c r="F362" s="8"/>
      <c r="G362" s="8"/>
      <c r="H362" s="8"/>
      <c r="I362" s="8"/>
      <c r="J362" s="8"/>
      <c r="K362" s="8"/>
      <c r="L362" s="8"/>
    </row>
    <row r="363" spans="1:12" ht="27.75" customHeight="1">
      <c r="A363" s="8"/>
      <c r="B363" s="8"/>
      <c r="C363" s="8"/>
      <c r="D363" s="8"/>
      <c r="E363" s="8"/>
      <c r="F363" s="8"/>
      <c r="G363" s="8"/>
      <c r="H363" s="8"/>
      <c r="I363" s="8"/>
      <c r="J363" s="8"/>
      <c r="K363" s="8"/>
      <c r="L363" s="8"/>
    </row>
    <row r="364" spans="1:12" ht="27.75" customHeight="1">
      <c r="A364" s="8"/>
      <c r="B364" s="8"/>
      <c r="C364" s="8"/>
      <c r="D364" s="8"/>
      <c r="E364" s="8"/>
      <c r="F364" s="8"/>
      <c r="G364" s="8"/>
      <c r="H364" s="8"/>
      <c r="I364" s="8"/>
      <c r="J364" s="8"/>
      <c r="K364" s="8"/>
      <c r="L364" s="8"/>
    </row>
    <row r="365" spans="1:12" ht="27.75" customHeight="1">
      <c r="A365" s="8"/>
      <c r="B365" s="8"/>
      <c r="C365" s="8"/>
      <c r="D365" s="8"/>
      <c r="E365" s="8"/>
      <c r="F365" s="8"/>
      <c r="G365" s="8"/>
      <c r="H365" s="8"/>
      <c r="I365" s="8"/>
      <c r="J365" s="8"/>
      <c r="K365" s="8"/>
      <c r="L365" s="8"/>
    </row>
    <row r="366" spans="1:12" ht="27.75" customHeight="1">
      <c r="A366" s="8"/>
      <c r="B366" s="8"/>
      <c r="C366" s="8"/>
      <c r="D366" s="8"/>
      <c r="E366" s="8"/>
      <c r="F366" s="8"/>
      <c r="G366" s="8"/>
      <c r="H366" s="8"/>
      <c r="I366" s="8"/>
      <c r="J366" s="8"/>
      <c r="K366" s="8"/>
      <c r="L366" s="8"/>
    </row>
    <row r="367" spans="1:12" ht="27.75" customHeight="1">
      <c r="A367" s="8"/>
      <c r="B367" s="8"/>
      <c r="C367" s="8"/>
      <c r="D367" s="8"/>
      <c r="E367" s="8"/>
      <c r="F367" s="8"/>
      <c r="G367" s="8"/>
      <c r="H367" s="8"/>
      <c r="I367" s="8"/>
      <c r="J367" s="8"/>
      <c r="K367" s="8"/>
      <c r="L367" s="8"/>
    </row>
    <row r="368" spans="1:12" ht="27.75" customHeight="1">
      <c r="A368" s="8"/>
      <c r="B368" s="8"/>
      <c r="C368" s="8"/>
      <c r="D368" s="8"/>
      <c r="E368" s="8"/>
      <c r="F368" s="8"/>
      <c r="G368" s="8"/>
      <c r="H368" s="8"/>
      <c r="I368" s="8"/>
      <c r="J368" s="8"/>
      <c r="K368" s="8"/>
      <c r="L368" s="8"/>
    </row>
    <row r="369" spans="1:12" ht="27.75" customHeight="1">
      <c r="A369" s="8"/>
      <c r="B369" s="8"/>
      <c r="C369" s="8"/>
      <c r="D369" s="8"/>
      <c r="E369" s="8"/>
      <c r="F369" s="8"/>
      <c r="G369" s="8"/>
      <c r="H369" s="8"/>
      <c r="I369" s="8"/>
      <c r="J369" s="8"/>
      <c r="K369" s="8"/>
      <c r="L369" s="8"/>
    </row>
    <row r="370" spans="1:12" ht="27.75" customHeight="1">
      <c r="A370" s="8"/>
      <c r="B370" s="8"/>
      <c r="C370" s="8"/>
      <c r="D370" s="8"/>
      <c r="E370" s="8"/>
      <c r="F370" s="8"/>
      <c r="G370" s="8"/>
      <c r="H370" s="8"/>
      <c r="I370" s="8"/>
      <c r="J370" s="8"/>
      <c r="K370" s="8"/>
      <c r="L370" s="8"/>
    </row>
    <row r="371" spans="1:12" ht="27.75" customHeight="1">
      <c r="A371" s="8"/>
      <c r="B371" s="8"/>
      <c r="C371" s="8"/>
      <c r="D371" s="8"/>
      <c r="E371" s="8"/>
      <c r="F371" s="8"/>
      <c r="G371" s="8"/>
      <c r="H371" s="8"/>
      <c r="I371" s="8"/>
      <c r="J371" s="8"/>
      <c r="K371" s="8"/>
      <c r="L371" s="8"/>
    </row>
    <row r="372" spans="1:12" ht="27.75" customHeight="1">
      <c r="A372" s="8"/>
      <c r="B372" s="8"/>
      <c r="C372" s="8"/>
      <c r="D372" s="8"/>
      <c r="E372" s="8"/>
      <c r="F372" s="8"/>
      <c r="G372" s="8"/>
      <c r="H372" s="8"/>
      <c r="I372" s="8"/>
      <c r="J372" s="8"/>
      <c r="K372" s="8"/>
      <c r="L372" s="8"/>
    </row>
    <row r="373" spans="1:12" ht="27.75" customHeight="1">
      <c r="A373" s="8"/>
      <c r="B373" s="8"/>
      <c r="C373" s="8"/>
      <c r="D373" s="8"/>
      <c r="E373" s="8"/>
      <c r="F373" s="8"/>
      <c r="G373" s="8"/>
      <c r="H373" s="8"/>
      <c r="I373" s="8"/>
      <c r="J373" s="8"/>
      <c r="K373" s="8"/>
      <c r="L373" s="8"/>
    </row>
    <row r="374" spans="1:12" ht="27.75" customHeight="1">
      <c r="A374" s="8"/>
      <c r="B374" s="8"/>
      <c r="C374" s="8"/>
      <c r="D374" s="8"/>
      <c r="E374" s="8"/>
      <c r="F374" s="8"/>
      <c r="G374" s="8"/>
      <c r="H374" s="8"/>
      <c r="I374" s="8"/>
      <c r="J374" s="8"/>
      <c r="K374" s="8"/>
      <c r="L374" s="8"/>
    </row>
    <row r="375" spans="1:12" ht="27.75" customHeight="1">
      <c r="A375" s="8"/>
      <c r="B375" s="8"/>
      <c r="C375" s="8"/>
      <c r="D375" s="8"/>
      <c r="E375" s="8"/>
      <c r="F375" s="8"/>
      <c r="G375" s="8"/>
      <c r="H375" s="8"/>
      <c r="I375" s="8"/>
      <c r="J375" s="8"/>
      <c r="K375" s="8"/>
      <c r="L375" s="8"/>
    </row>
    <row r="376" spans="1:12" ht="27.75" customHeight="1">
      <c r="A376" s="8"/>
      <c r="B376" s="8"/>
      <c r="C376" s="8"/>
      <c r="D376" s="8"/>
      <c r="E376" s="8"/>
      <c r="F376" s="8"/>
      <c r="G376" s="8"/>
      <c r="H376" s="8"/>
      <c r="I376" s="8"/>
      <c r="J376" s="8"/>
      <c r="K376" s="8"/>
      <c r="L376" s="8"/>
    </row>
    <row r="377" spans="1:12" ht="27.75" customHeight="1">
      <c r="A377" s="8"/>
      <c r="B377" s="8"/>
      <c r="C377" s="8"/>
      <c r="D377" s="8"/>
      <c r="E377" s="8"/>
      <c r="F377" s="8"/>
      <c r="G377" s="8"/>
      <c r="H377" s="8"/>
      <c r="I377" s="8"/>
      <c r="J377" s="8"/>
      <c r="K377" s="8"/>
      <c r="L377" s="8"/>
    </row>
    <row r="378" spans="1:12" ht="27.75" customHeight="1">
      <c r="A378" s="8"/>
      <c r="B378" s="8"/>
      <c r="C378" s="8"/>
      <c r="D378" s="8"/>
      <c r="E378" s="8"/>
      <c r="F378" s="8"/>
      <c r="G378" s="8"/>
      <c r="H378" s="8"/>
      <c r="I378" s="8"/>
      <c r="J378" s="8"/>
      <c r="K378" s="8"/>
      <c r="L378" s="8"/>
    </row>
    <row r="379" spans="1:12" ht="27.75" customHeight="1">
      <c r="A379" s="8"/>
      <c r="B379" s="8"/>
      <c r="C379" s="8"/>
      <c r="D379" s="8"/>
      <c r="E379" s="8"/>
      <c r="F379" s="8"/>
      <c r="G379" s="8"/>
      <c r="H379" s="8"/>
      <c r="I379" s="8"/>
      <c r="J379" s="8"/>
      <c r="K379" s="8"/>
      <c r="L379" s="8"/>
    </row>
    <row r="380" spans="1:12" ht="27.75" customHeight="1">
      <c r="A380" s="8"/>
      <c r="B380" s="8"/>
      <c r="C380" s="8"/>
      <c r="D380" s="8"/>
      <c r="E380" s="8"/>
      <c r="F380" s="8"/>
      <c r="G380" s="8"/>
      <c r="H380" s="8"/>
      <c r="I380" s="8"/>
      <c r="J380" s="8"/>
      <c r="K380" s="8"/>
      <c r="L380" s="8"/>
    </row>
    <row r="381" spans="1:12" ht="27.75" customHeight="1">
      <c r="A381" s="8"/>
      <c r="B381" s="8"/>
      <c r="C381" s="8"/>
      <c r="D381" s="8"/>
      <c r="E381" s="8"/>
      <c r="F381" s="8"/>
      <c r="G381" s="8"/>
      <c r="H381" s="8"/>
      <c r="I381" s="8"/>
      <c r="J381" s="8"/>
      <c r="K381" s="8"/>
      <c r="L381" s="8"/>
    </row>
    <row r="382" spans="1:12" ht="27.75" customHeight="1">
      <c r="A382" s="8"/>
      <c r="B382" s="8"/>
      <c r="C382" s="8"/>
      <c r="D382" s="8"/>
      <c r="E382" s="8"/>
      <c r="F382" s="8"/>
      <c r="G382" s="8"/>
      <c r="H382" s="8"/>
      <c r="I382" s="8"/>
      <c r="J382" s="8"/>
      <c r="K382" s="8"/>
      <c r="L382" s="8"/>
    </row>
    <row r="383" spans="1:12" ht="27.75" customHeight="1">
      <c r="A383" s="8"/>
      <c r="B383" s="8"/>
      <c r="C383" s="8"/>
      <c r="D383" s="8"/>
      <c r="E383" s="8"/>
      <c r="F383" s="8"/>
      <c r="G383" s="8"/>
      <c r="H383" s="8"/>
      <c r="I383" s="8"/>
      <c r="J383" s="8"/>
      <c r="K383" s="8"/>
      <c r="L383" s="8"/>
    </row>
    <row r="384" spans="1:12" ht="27.75" customHeight="1">
      <c r="A384" s="8"/>
      <c r="B384" s="8"/>
      <c r="C384" s="8"/>
      <c r="D384" s="8"/>
      <c r="E384" s="8"/>
      <c r="F384" s="8"/>
      <c r="G384" s="8"/>
      <c r="H384" s="8"/>
      <c r="I384" s="8"/>
      <c r="J384" s="8"/>
      <c r="K384" s="8"/>
      <c r="L384" s="8"/>
    </row>
    <row r="385" spans="1:12" ht="27.75" customHeight="1">
      <c r="A385" s="8"/>
      <c r="B385" s="8"/>
      <c r="C385" s="8"/>
      <c r="D385" s="8"/>
      <c r="E385" s="8"/>
      <c r="F385" s="8"/>
      <c r="G385" s="8"/>
      <c r="H385" s="8"/>
      <c r="I385" s="8"/>
      <c r="J385" s="8"/>
      <c r="K385" s="8"/>
      <c r="L385" s="8"/>
    </row>
    <row r="386" spans="1:12" ht="27.75" customHeight="1">
      <c r="A386" s="8"/>
      <c r="B386" s="8"/>
      <c r="C386" s="8"/>
      <c r="D386" s="8"/>
      <c r="E386" s="8"/>
      <c r="F386" s="8"/>
      <c r="G386" s="8"/>
      <c r="H386" s="8"/>
      <c r="I386" s="8"/>
      <c r="J386" s="8"/>
      <c r="K386" s="8"/>
      <c r="L386" s="8"/>
    </row>
    <row r="387" spans="1:12" ht="27.75" customHeight="1">
      <c r="A387" s="8"/>
      <c r="B387" s="8"/>
      <c r="C387" s="8"/>
      <c r="D387" s="8"/>
      <c r="E387" s="8"/>
      <c r="F387" s="8"/>
      <c r="G387" s="8"/>
      <c r="H387" s="8"/>
      <c r="I387" s="8"/>
      <c r="J387" s="8"/>
      <c r="K387" s="8"/>
      <c r="L387" s="8"/>
    </row>
    <row r="388" spans="1:12" ht="27.75" customHeight="1">
      <c r="A388" s="8"/>
      <c r="B388" s="8"/>
      <c r="C388" s="8"/>
      <c r="D388" s="8"/>
      <c r="E388" s="8"/>
      <c r="F388" s="8"/>
      <c r="G388" s="8"/>
      <c r="H388" s="8"/>
      <c r="I388" s="8"/>
      <c r="J388" s="8"/>
      <c r="K388" s="8"/>
      <c r="L388" s="8"/>
    </row>
    <row r="389" spans="1:12" ht="27.75" customHeight="1">
      <c r="A389" s="8"/>
      <c r="B389" s="8"/>
      <c r="C389" s="8"/>
      <c r="D389" s="8"/>
      <c r="E389" s="8"/>
      <c r="F389" s="8"/>
      <c r="G389" s="8"/>
      <c r="H389" s="8"/>
      <c r="I389" s="8"/>
      <c r="J389" s="8"/>
      <c r="K389" s="8"/>
      <c r="L389" s="8"/>
    </row>
    <row r="390" spans="1:12" ht="27.75" customHeight="1">
      <c r="A390" s="8"/>
      <c r="B390" s="8"/>
      <c r="C390" s="8"/>
      <c r="D390" s="8"/>
      <c r="E390" s="8"/>
      <c r="F390" s="8"/>
      <c r="G390" s="8"/>
      <c r="H390" s="8"/>
      <c r="I390" s="8"/>
      <c r="J390" s="8"/>
      <c r="K390" s="8"/>
      <c r="L390" s="8"/>
    </row>
    <row r="391" spans="1:12" ht="27.75" customHeight="1">
      <c r="A391" s="8"/>
      <c r="B391" s="8"/>
      <c r="C391" s="8"/>
      <c r="D391" s="8"/>
      <c r="E391" s="8"/>
      <c r="F391" s="8"/>
      <c r="G391" s="8"/>
      <c r="H391" s="8"/>
      <c r="I391" s="8"/>
      <c r="J391" s="8"/>
      <c r="K391" s="8"/>
      <c r="L391" s="8"/>
    </row>
    <row r="392" spans="1:12" ht="27.75" customHeight="1">
      <c r="A392" s="8"/>
      <c r="B392" s="8"/>
      <c r="C392" s="8"/>
      <c r="D392" s="8"/>
      <c r="E392" s="8"/>
      <c r="F392" s="8"/>
      <c r="G392" s="8"/>
      <c r="H392" s="8"/>
      <c r="I392" s="8"/>
      <c r="J392" s="8"/>
      <c r="K392" s="8"/>
      <c r="L392" s="8"/>
    </row>
    <row r="393" spans="1:12" ht="27.75" customHeight="1">
      <c r="A393" s="8"/>
      <c r="B393" s="8"/>
      <c r="C393" s="8"/>
      <c r="D393" s="8"/>
      <c r="E393" s="8"/>
      <c r="F393" s="8"/>
      <c r="G393" s="8"/>
      <c r="H393" s="8"/>
      <c r="I393" s="8"/>
      <c r="J393" s="8"/>
      <c r="K393" s="8"/>
      <c r="L393" s="8"/>
    </row>
    <row r="394" spans="1:12" ht="27.75" customHeight="1">
      <c r="A394" s="8"/>
      <c r="B394" s="8"/>
      <c r="C394" s="8"/>
      <c r="D394" s="8"/>
      <c r="E394" s="8"/>
      <c r="F394" s="8"/>
      <c r="G394" s="8"/>
      <c r="H394" s="8"/>
      <c r="I394" s="8"/>
      <c r="J394" s="8"/>
      <c r="K394" s="8"/>
      <c r="L394" s="8"/>
    </row>
    <row r="395" spans="1:12" ht="27.75" customHeight="1">
      <c r="A395" s="8"/>
      <c r="B395" s="8"/>
      <c r="C395" s="8"/>
      <c r="D395" s="8"/>
      <c r="E395" s="8"/>
      <c r="F395" s="8"/>
      <c r="G395" s="8"/>
      <c r="H395" s="8"/>
      <c r="I395" s="8"/>
      <c r="J395" s="8"/>
      <c r="K395" s="8"/>
      <c r="L395" s="8"/>
    </row>
    <row r="396" spans="1:12" ht="27.75" customHeight="1">
      <c r="A396" s="8"/>
      <c r="B396" s="8"/>
      <c r="C396" s="8"/>
      <c r="D396" s="8"/>
      <c r="E396" s="8"/>
      <c r="F396" s="8"/>
      <c r="G396" s="8"/>
      <c r="H396" s="8"/>
      <c r="I396" s="8"/>
      <c r="J396" s="8"/>
      <c r="K396" s="8"/>
      <c r="L396" s="8"/>
    </row>
    <row r="397" spans="1:12" ht="27.75" customHeight="1">
      <c r="A397" s="8"/>
      <c r="B397" s="8"/>
      <c r="C397" s="8"/>
      <c r="D397" s="8"/>
      <c r="E397" s="8"/>
      <c r="F397" s="8"/>
      <c r="G397" s="8"/>
      <c r="H397" s="8"/>
      <c r="I397" s="8"/>
      <c r="J397" s="8"/>
      <c r="K397" s="8"/>
      <c r="L397" s="8"/>
    </row>
    <row r="398" spans="1:12" ht="27.75" customHeight="1">
      <c r="A398" s="8"/>
      <c r="B398" s="8"/>
      <c r="C398" s="8"/>
      <c r="D398" s="8"/>
      <c r="E398" s="8"/>
      <c r="F398" s="8"/>
      <c r="G398" s="8"/>
      <c r="H398" s="8"/>
      <c r="I398" s="8"/>
      <c r="J398" s="8"/>
      <c r="K398" s="8"/>
      <c r="L398" s="8"/>
    </row>
    <row r="399" spans="1:12" ht="27.75" customHeight="1">
      <c r="A399" s="8"/>
      <c r="B399" s="8"/>
      <c r="C399" s="8"/>
      <c r="D399" s="8"/>
      <c r="E399" s="8"/>
      <c r="F399" s="8"/>
      <c r="G399" s="8"/>
      <c r="H399" s="8"/>
      <c r="I399" s="8"/>
      <c r="J399" s="8"/>
      <c r="K399" s="8"/>
      <c r="L399" s="8"/>
    </row>
    <row r="400" spans="1:12" ht="27.75" customHeight="1">
      <c r="A400" s="8"/>
      <c r="B400" s="8"/>
      <c r="C400" s="8"/>
      <c r="D400" s="8"/>
      <c r="E400" s="8"/>
      <c r="F400" s="8"/>
      <c r="G400" s="8"/>
      <c r="H400" s="8"/>
      <c r="I400" s="8"/>
      <c r="J400" s="8"/>
      <c r="K400" s="8"/>
      <c r="L400" s="8"/>
    </row>
    <row r="401" spans="1:12" ht="27.75" customHeight="1">
      <c r="A401" s="8"/>
      <c r="B401" s="8"/>
      <c r="C401" s="8"/>
      <c r="D401" s="8"/>
      <c r="E401" s="8"/>
      <c r="F401" s="8"/>
      <c r="G401" s="8"/>
      <c r="H401" s="8"/>
      <c r="I401" s="8"/>
      <c r="J401" s="8"/>
      <c r="K401" s="8"/>
      <c r="L401" s="8"/>
    </row>
    <row r="402" spans="1:12" ht="27.75" customHeight="1">
      <c r="A402" s="8"/>
      <c r="B402" s="8"/>
      <c r="C402" s="8"/>
      <c r="D402" s="8"/>
      <c r="E402" s="8"/>
      <c r="F402" s="8"/>
      <c r="G402" s="8"/>
      <c r="H402" s="8"/>
      <c r="I402" s="8"/>
      <c r="J402" s="8"/>
      <c r="K402" s="8"/>
      <c r="L402" s="8"/>
    </row>
    <row r="403" spans="1:12" ht="27.75" customHeight="1">
      <c r="A403" s="8"/>
      <c r="B403" s="8"/>
      <c r="C403" s="8"/>
      <c r="D403" s="8"/>
      <c r="E403" s="8"/>
      <c r="F403" s="8"/>
      <c r="G403" s="8"/>
      <c r="H403" s="8"/>
      <c r="I403" s="8"/>
      <c r="J403" s="8"/>
      <c r="K403" s="8"/>
      <c r="L403" s="8"/>
    </row>
    <row r="404" spans="1:12" ht="27.75" customHeight="1">
      <c r="A404" s="8"/>
      <c r="B404" s="8"/>
      <c r="C404" s="8"/>
      <c r="D404" s="8"/>
      <c r="E404" s="8"/>
      <c r="F404" s="8"/>
      <c r="G404" s="8"/>
      <c r="H404" s="8"/>
      <c r="I404" s="8"/>
      <c r="J404" s="8"/>
      <c r="K404" s="8"/>
      <c r="L404" s="8"/>
    </row>
    <row r="405" spans="1:12" ht="27.75" customHeight="1">
      <c r="A405" s="8"/>
      <c r="B405" s="8"/>
      <c r="C405" s="8"/>
      <c r="D405" s="8"/>
      <c r="E405" s="8"/>
      <c r="F405" s="8"/>
      <c r="G405" s="8"/>
      <c r="H405" s="8"/>
      <c r="I405" s="8"/>
      <c r="J405" s="8"/>
      <c r="K405" s="8"/>
      <c r="L405" s="8"/>
    </row>
    <row r="406" spans="1:12" ht="27.75" customHeight="1">
      <c r="A406" s="8"/>
      <c r="B406" s="8"/>
      <c r="C406" s="8"/>
      <c r="D406" s="8"/>
      <c r="E406" s="8"/>
      <c r="F406" s="8"/>
      <c r="G406" s="8"/>
      <c r="H406" s="8"/>
      <c r="I406" s="8"/>
      <c r="J406" s="8"/>
      <c r="K406" s="8"/>
      <c r="L406" s="8"/>
    </row>
    <row r="407" spans="1:12" ht="27.75" customHeight="1">
      <c r="A407" s="8"/>
      <c r="B407" s="8"/>
      <c r="C407" s="8"/>
      <c r="D407" s="8"/>
      <c r="E407" s="8"/>
      <c r="F407" s="8"/>
      <c r="G407" s="8"/>
      <c r="H407" s="8"/>
      <c r="I407" s="8"/>
      <c r="J407" s="8"/>
      <c r="K407" s="8"/>
      <c r="L407" s="8"/>
    </row>
    <row r="408" spans="1:12" ht="27.75" customHeight="1">
      <c r="A408" s="8"/>
      <c r="B408" s="8"/>
      <c r="C408" s="8"/>
      <c r="D408" s="8"/>
      <c r="E408" s="8"/>
      <c r="F408" s="8"/>
      <c r="G408" s="8"/>
      <c r="H408" s="8"/>
      <c r="I408" s="8"/>
      <c r="J408" s="8"/>
      <c r="K408" s="8"/>
      <c r="L408" s="8"/>
    </row>
    <row r="409" spans="1:12" ht="27.75" customHeight="1">
      <c r="A409" s="8"/>
      <c r="B409" s="8"/>
      <c r="C409" s="8"/>
      <c r="D409" s="8"/>
      <c r="E409" s="8"/>
      <c r="F409" s="8"/>
      <c r="G409" s="8"/>
      <c r="H409" s="8"/>
      <c r="I409" s="8"/>
      <c r="J409" s="8"/>
      <c r="K409" s="8"/>
      <c r="L409" s="8"/>
    </row>
    <row r="410" spans="1:12" ht="27.75" customHeight="1">
      <c r="A410" s="8"/>
      <c r="B410" s="8"/>
      <c r="C410" s="8"/>
      <c r="D410" s="8"/>
      <c r="E410" s="8"/>
      <c r="F410" s="8"/>
      <c r="G410" s="8"/>
      <c r="H410" s="8"/>
      <c r="I410" s="8"/>
      <c r="J410" s="8"/>
      <c r="K410" s="8"/>
      <c r="L410" s="8"/>
    </row>
    <row r="411" spans="1:12" ht="27.75" customHeight="1">
      <c r="A411" s="8"/>
      <c r="B411" s="8"/>
      <c r="C411" s="8"/>
      <c r="D411" s="8"/>
      <c r="E411" s="8"/>
      <c r="F411" s="8"/>
      <c r="G411" s="8"/>
      <c r="H411" s="8"/>
      <c r="I411" s="8"/>
      <c r="J411" s="8"/>
      <c r="K411" s="8"/>
      <c r="L411" s="8"/>
    </row>
    <row r="412" spans="1:12" ht="27.75" customHeight="1">
      <c r="A412" s="8"/>
      <c r="B412" s="8"/>
      <c r="C412" s="8"/>
      <c r="D412" s="8"/>
      <c r="E412" s="8"/>
      <c r="F412" s="8"/>
      <c r="G412" s="8"/>
      <c r="H412" s="8"/>
      <c r="I412" s="8"/>
      <c r="J412" s="8"/>
      <c r="K412" s="8"/>
      <c r="L412" s="8"/>
    </row>
    <row r="413" spans="1:12" ht="27.75" customHeight="1">
      <c r="A413" s="8"/>
      <c r="B413" s="8"/>
      <c r="C413" s="8"/>
      <c r="D413" s="8"/>
      <c r="E413" s="8"/>
      <c r="F413" s="8"/>
      <c r="G413" s="8"/>
      <c r="H413" s="8"/>
      <c r="I413" s="8"/>
      <c r="J413" s="8"/>
      <c r="K413" s="8"/>
      <c r="L413" s="8"/>
    </row>
    <row r="414" spans="1:12" ht="27.75" customHeight="1">
      <c r="A414" s="8"/>
      <c r="B414" s="8"/>
      <c r="C414" s="8"/>
      <c r="D414" s="8"/>
      <c r="E414" s="8"/>
      <c r="F414" s="8"/>
      <c r="G414" s="8"/>
      <c r="H414" s="8"/>
      <c r="I414" s="8"/>
      <c r="J414" s="8"/>
      <c r="K414" s="8"/>
      <c r="L414" s="8"/>
    </row>
    <row r="415" spans="1:12" ht="27.75" customHeight="1">
      <c r="A415" s="8"/>
      <c r="B415" s="8"/>
      <c r="C415" s="8"/>
      <c r="D415" s="8"/>
      <c r="E415" s="8"/>
      <c r="F415" s="8"/>
      <c r="G415" s="8"/>
      <c r="H415" s="8"/>
      <c r="I415" s="8"/>
      <c r="J415" s="8"/>
      <c r="K415" s="8"/>
      <c r="L415" s="8"/>
    </row>
    <row r="416" spans="1:12" ht="27.75" customHeight="1">
      <c r="A416" s="8"/>
      <c r="B416" s="8"/>
      <c r="C416" s="8"/>
      <c r="D416" s="8"/>
      <c r="E416" s="8"/>
      <c r="F416" s="8"/>
      <c r="G416" s="8"/>
      <c r="H416" s="8"/>
      <c r="I416" s="8"/>
      <c r="J416" s="8"/>
      <c r="K416" s="8"/>
      <c r="L416" s="8"/>
    </row>
    <row r="417" spans="1:12" ht="27.75" customHeight="1">
      <c r="A417" s="8"/>
      <c r="B417" s="8"/>
      <c r="C417" s="8"/>
      <c r="D417" s="8"/>
      <c r="E417" s="8"/>
      <c r="F417" s="8"/>
      <c r="G417" s="8"/>
      <c r="H417" s="8"/>
      <c r="I417" s="8"/>
      <c r="J417" s="8"/>
      <c r="K417" s="8"/>
      <c r="L417" s="8"/>
    </row>
    <row r="418" spans="1:12" ht="27.75" customHeight="1">
      <c r="A418" s="8"/>
      <c r="B418" s="8"/>
      <c r="C418" s="8"/>
      <c r="D418" s="8"/>
      <c r="E418" s="8"/>
      <c r="F418" s="8"/>
      <c r="G418" s="8"/>
      <c r="H418" s="8"/>
      <c r="I418" s="8"/>
      <c r="J418" s="8"/>
      <c r="K418" s="8"/>
      <c r="L418" s="8"/>
    </row>
    <row r="419" spans="1:12" ht="27.75" customHeight="1">
      <c r="A419" s="8"/>
      <c r="B419" s="8"/>
      <c r="C419" s="8"/>
      <c r="D419" s="8"/>
      <c r="E419" s="8"/>
      <c r="F419" s="8"/>
      <c r="G419" s="8"/>
      <c r="H419" s="8"/>
      <c r="I419" s="8"/>
      <c r="J419" s="8"/>
      <c r="K419" s="8"/>
      <c r="L419" s="8"/>
    </row>
    <row r="420" spans="1:12" ht="27.75" customHeight="1">
      <c r="A420" s="8"/>
      <c r="B420" s="8"/>
      <c r="C420" s="8"/>
      <c r="D420" s="8"/>
      <c r="E420" s="8"/>
      <c r="F420" s="8"/>
      <c r="G420" s="8"/>
      <c r="H420" s="8"/>
      <c r="I420" s="8"/>
      <c r="J420" s="8"/>
      <c r="K420" s="8"/>
      <c r="L420" s="8"/>
    </row>
    <row r="421" spans="1:12" ht="27.75" customHeight="1">
      <c r="A421" s="8"/>
      <c r="B421" s="8"/>
      <c r="C421" s="8"/>
      <c r="D421" s="8"/>
      <c r="E421" s="8"/>
      <c r="F421" s="8"/>
      <c r="G421" s="8"/>
      <c r="H421" s="8"/>
      <c r="I421" s="8"/>
      <c r="J421" s="8"/>
      <c r="K421" s="8"/>
      <c r="L421" s="8"/>
    </row>
    <row r="422" spans="1:12" ht="27.75" customHeight="1">
      <c r="A422" s="8"/>
      <c r="B422" s="8"/>
      <c r="C422" s="8"/>
      <c r="D422" s="8"/>
      <c r="E422" s="8"/>
      <c r="F422" s="8"/>
      <c r="G422" s="8"/>
      <c r="H422" s="8"/>
      <c r="I422" s="8"/>
      <c r="J422" s="8"/>
      <c r="K422" s="8"/>
      <c r="L422" s="8"/>
    </row>
    <row r="423" spans="1:12" ht="27.75" customHeight="1">
      <c r="A423" s="8"/>
      <c r="B423" s="8"/>
      <c r="C423" s="8"/>
      <c r="D423" s="8"/>
      <c r="E423" s="8"/>
      <c r="F423" s="8"/>
      <c r="G423" s="8"/>
      <c r="H423" s="8"/>
      <c r="I423" s="8"/>
      <c r="J423" s="8"/>
      <c r="K423" s="8"/>
      <c r="L423" s="8"/>
    </row>
    <row r="424" spans="1:12" ht="27.75" customHeight="1">
      <c r="A424" s="8"/>
      <c r="B424" s="8"/>
      <c r="C424" s="8"/>
      <c r="D424" s="8"/>
      <c r="E424" s="8"/>
      <c r="F424" s="8"/>
      <c r="G424" s="8"/>
      <c r="H424" s="8"/>
      <c r="I424" s="8"/>
      <c r="J424" s="8"/>
      <c r="K424" s="8"/>
      <c r="L424" s="8"/>
    </row>
    <row r="425" spans="1:12" ht="27.75" customHeight="1">
      <c r="A425" s="8"/>
      <c r="B425" s="8"/>
      <c r="C425" s="8"/>
      <c r="D425" s="8"/>
      <c r="E425" s="8"/>
      <c r="F425" s="8"/>
      <c r="G425" s="8"/>
      <c r="H425" s="8"/>
      <c r="I425" s="8"/>
      <c r="J425" s="8"/>
      <c r="K425" s="8"/>
      <c r="L425" s="8"/>
    </row>
    <row r="426" spans="1:12" ht="27.75" customHeight="1">
      <c r="A426" s="8"/>
      <c r="B426" s="8"/>
      <c r="C426" s="8"/>
      <c r="D426" s="8"/>
      <c r="E426" s="8"/>
      <c r="F426" s="8"/>
      <c r="G426" s="8"/>
      <c r="H426" s="8"/>
      <c r="I426" s="8"/>
      <c r="J426" s="8"/>
      <c r="K426" s="8"/>
      <c r="L426" s="8"/>
    </row>
    <row r="427" spans="1:12" ht="27.75" customHeight="1">
      <c r="A427" s="8"/>
      <c r="B427" s="8"/>
      <c r="C427" s="8"/>
      <c r="D427" s="8"/>
      <c r="E427" s="8"/>
      <c r="F427" s="8"/>
      <c r="G427" s="8"/>
      <c r="H427" s="8"/>
      <c r="I427" s="8"/>
      <c r="J427" s="8"/>
      <c r="K427" s="8"/>
      <c r="L427" s="8"/>
    </row>
    <row r="428" spans="1:12" ht="27.75" customHeight="1">
      <c r="A428" s="8"/>
      <c r="B428" s="8"/>
      <c r="C428" s="8"/>
      <c r="D428" s="8"/>
      <c r="E428" s="8"/>
      <c r="F428" s="8"/>
      <c r="G428" s="8"/>
      <c r="H428" s="8"/>
      <c r="I428" s="8"/>
      <c r="J428" s="8"/>
      <c r="K428" s="8"/>
      <c r="L428" s="8"/>
    </row>
    <row r="429" spans="1:12" ht="27.75" customHeight="1">
      <c r="A429" s="8"/>
      <c r="B429" s="8"/>
      <c r="C429" s="8"/>
      <c r="D429" s="8"/>
      <c r="E429" s="8"/>
      <c r="F429" s="8"/>
      <c r="G429" s="8"/>
      <c r="H429" s="8"/>
      <c r="I429" s="8"/>
      <c r="J429" s="8"/>
      <c r="K429" s="8"/>
      <c r="L429" s="8"/>
    </row>
    <row r="430" spans="1:12" ht="27.75" customHeight="1">
      <c r="A430" s="8"/>
      <c r="B430" s="8"/>
      <c r="C430" s="8"/>
      <c r="D430" s="8"/>
      <c r="E430" s="8"/>
      <c r="F430" s="8"/>
      <c r="G430" s="8"/>
      <c r="H430" s="8"/>
      <c r="I430" s="8"/>
      <c r="J430" s="8"/>
      <c r="K430" s="8"/>
      <c r="L430" s="8"/>
    </row>
    <row r="431" spans="1:12" ht="27.75" customHeight="1">
      <c r="A431" s="8"/>
      <c r="B431" s="8"/>
      <c r="C431" s="8"/>
      <c r="D431" s="8"/>
      <c r="E431" s="8"/>
      <c r="F431" s="8"/>
      <c r="G431" s="8"/>
      <c r="H431" s="8"/>
      <c r="I431" s="8"/>
      <c r="J431" s="8"/>
      <c r="K431" s="8"/>
      <c r="L431" s="8"/>
    </row>
    <row r="432" spans="1:12" ht="27.75" customHeight="1">
      <c r="A432" s="8"/>
      <c r="B432" s="8"/>
      <c r="C432" s="8"/>
      <c r="D432" s="8"/>
      <c r="E432" s="8"/>
      <c r="F432" s="8"/>
      <c r="G432" s="8"/>
      <c r="H432" s="8"/>
      <c r="I432" s="8"/>
      <c r="J432" s="8"/>
      <c r="K432" s="8"/>
      <c r="L432" s="8"/>
    </row>
    <row r="433" spans="1:12" ht="27.75" customHeight="1">
      <c r="A433" s="8"/>
      <c r="B433" s="8"/>
      <c r="C433" s="8"/>
      <c r="D433" s="8"/>
      <c r="E433" s="8"/>
      <c r="F433" s="8"/>
      <c r="G433" s="8"/>
      <c r="H433" s="8"/>
      <c r="I433" s="8"/>
      <c r="J433" s="8"/>
      <c r="K433" s="8"/>
      <c r="L433" s="8"/>
    </row>
    <row r="434" spans="1:12" ht="27.75" customHeight="1">
      <c r="A434" s="8"/>
      <c r="B434" s="8"/>
      <c r="C434" s="8"/>
      <c r="D434" s="8"/>
      <c r="E434" s="8"/>
      <c r="F434" s="8"/>
      <c r="G434" s="8"/>
      <c r="H434" s="8"/>
      <c r="I434" s="8"/>
      <c r="J434" s="8"/>
      <c r="K434" s="8"/>
      <c r="L434" s="8"/>
    </row>
    <row r="435" spans="1:12" ht="27.75" customHeight="1">
      <c r="A435" s="8"/>
      <c r="B435" s="8"/>
      <c r="C435" s="8"/>
      <c r="D435" s="8"/>
      <c r="E435" s="8"/>
      <c r="F435" s="8"/>
      <c r="G435" s="8"/>
      <c r="H435" s="8"/>
      <c r="I435" s="8"/>
      <c r="J435" s="8"/>
      <c r="K435" s="8"/>
      <c r="L435" s="8"/>
    </row>
    <row r="436" spans="1:12" ht="27.75" customHeight="1">
      <c r="A436" s="8"/>
      <c r="B436" s="8"/>
      <c r="C436" s="8"/>
      <c r="D436" s="8"/>
      <c r="E436" s="8"/>
      <c r="F436" s="8"/>
      <c r="G436" s="8"/>
      <c r="H436" s="8"/>
      <c r="I436" s="8"/>
      <c r="J436" s="8"/>
      <c r="K436" s="8"/>
      <c r="L436" s="8"/>
    </row>
    <row r="437" spans="1:12" ht="27.75" customHeight="1">
      <c r="A437" s="8"/>
      <c r="B437" s="8"/>
      <c r="C437" s="8"/>
      <c r="D437" s="8"/>
      <c r="E437" s="8"/>
      <c r="F437" s="8"/>
      <c r="G437" s="8"/>
      <c r="H437" s="8"/>
      <c r="I437" s="8"/>
      <c r="J437" s="8"/>
      <c r="K437" s="8"/>
      <c r="L437" s="8"/>
    </row>
    <row r="438" spans="1:12" ht="27.75" customHeight="1">
      <c r="A438" s="8"/>
      <c r="B438" s="8"/>
      <c r="C438" s="8"/>
      <c r="D438" s="8"/>
      <c r="E438" s="8"/>
      <c r="F438" s="8"/>
      <c r="G438" s="8"/>
      <c r="H438" s="8"/>
      <c r="I438" s="8"/>
      <c r="J438" s="8"/>
      <c r="K438" s="8"/>
      <c r="L438" s="8"/>
    </row>
    <row r="439" spans="1:12" ht="27.75" customHeight="1">
      <c r="A439" s="8"/>
      <c r="B439" s="8"/>
      <c r="C439" s="8"/>
      <c r="D439" s="8"/>
      <c r="E439" s="8"/>
      <c r="F439" s="8"/>
      <c r="G439" s="8"/>
      <c r="H439" s="8"/>
      <c r="I439" s="8"/>
      <c r="J439" s="8"/>
      <c r="K439" s="8"/>
      <c r="L439" s="8"/>
    </row>
    <row r="440" spans="1:12" ht="27.75" customHeight="1">
      <c r="A440" s="8"/>
      <c r="B440" s="8"/>
      <c r="C440" s="8"/>
      <c r="D440" s="8"/>
      <c r="E440" s="8"/>
      <c r="F440" s="8"/>
      <c r="G440" s="8"/>
      <c r="H440" s="8"/>
      <c r="I440" s="8"/>
      <c r="J440" s="8"/>
      <c r="K440" s="8"/>
      <c r="L440" s="8"/>
    </row>
    <row r="441" spans="1:12" ht="27.75" customHeight="1">
      <c r="A441" s="8"/>
      <c r="B441" s="8"/>
      <c r="C441" s="8"/>
      <c r="D441" s="8"/>
      <c r="E441" s="8"/>
      <c r="F441" s="8"/>
      <c r="G441" s="8"/>
      <c r="H441" s="8"/>
      <c r="I441" s="8"/>
      <c r="J441" s="8"/>
      <c r="K441" s="8"/>
      <c r="L441" s="8"/>
    </row>
    <row r="442" spans="1:12" ht="27.75" customHeight="1">
      <c r="A442" s="8"/>
      <c r="B442" s="8"/>
      <c r="C442" s="8"/>
      <c r="D442" s="8"/>
      <c r="E442" s="8"/>
      <c r="F442" s="8"/>
      <c r="G442" s="8"/>
      <c r="H442" s="8"/>
      <c r="I442" s="8"/>
      <c r="J442" s="8"/>
      <c r="K442" s="8"/>
      <c r="L442" s="8"/>
    </row>
    <row r="443" spans="1:12" ht="27.75" customHeight="1">
      <c r="A443" s="8"/>
      <c r="B443" s="8"/>
      <c r="C443" s="8"/>
      <c r="D443" s="8"/>
      <c r="E443" s="8"/>
      <c r="F443" s="8"/>
      <c r="G443" s="8"/>
      <c r="H443" s="8"/>
      <c r="I443" s="8"/>
      <c r="J443" s="8"/>
      <c r="K443" s="8"/>
      <c r="L443" s="8"/>
    </row>
    <row r="444" spans="1:12" ht="27.75" customHeight="1">
      <c r="A444" s="8"/>
      <c r="B444" s="8"/>
      <c r="C444" s="8"/>
      <c r="D444" s="8"/>
      <c r="E444" s="8"/>
      <c r="F444" s="8"/>
      <c r="G444" s="8"/>
      <c r="H444" s="8"/>
      <c r="I444" s="8"/>
      <c r="J444" s="8"/>
      <c r="K444" s="8"/>
      <c r="L444" s="8"/>
    </row>
    <row r="445" spans="1:12" ht="27.75" customHeight="1">
      <c r="A445" s="8"/>
      <c r="B445" s="8"/>
      <c r="C445" s="8"/>
      <c r="D445" s="8"/>
      <c r="E445" s="8"/>
      <c r="F445" s="8"/>
      <c r="G445" s="8"/>
      <c r="H445" s="8"/>
      <c r="I445" s="8"/>
      <c r="J445" s="8"/>
      <c r="K445" s="8"/>
      <c r="L445" s="8"/>
    </row>
    <row r="446" spans="1:12" ht="27.75" customHeight="1">
      <c r="A446" s="8"/>
      <c r="B446" s="8"/>
      <c r="C446" s="8"/>
      <c r="D446" s="8"/>
      <c r="E446" s="8"/>
      <c r="F446" s="8"/>
      <c r="G446" s="8"/>
      <c r="H446" s="8"/>
      <c r="I446" s="8"/>
      <c r="J446" s="8"/>
      <c r="K446" s="8"/>
      <c r="L446" s="8"/>
    </row>
    <row r="447" spans="1:12" ht="27.75" customHeight="1">
      <c r="A447" s="8"/>
      <c r="B447" s="8"/>
      <c r="C447" s="8"/>
      <c r="D447" s="8"/>
      <c r="E447" s="8"/>
      <c r="F447" s="8"/>
      <c r="G447" s="8"/>
      <c r="H447" s="8"/>
      <c r="I447" s="8"/>
      <c r="J447" s="8"/>
      <c r="K447" s="8"/>
      <c r="L447" s="8"/>
    </row>
    <row r="448" spans="1:12" ht="27.75" customHeight="1">
      <c r="A448" s="8"/>
      <c r="B448" s="8"/>
      <c r="C448" s="8"/>
      <c r="D448" s="8"/>
      <c r="E448" s="8"/>
      <c r="F448" s="8"/>
      <c r="G448" s="8"/>
      <c r="H448" s="8"/>
      <c r="I448" s="8"/>
      <c r="J448" s="8"/>
      <c r="K448" s="8"/>
      <c r="L448" s="8"/>
    </row>
    <row r="449" spans="1:12" ht="27.75" customHeight="1">
      <c r="A449" s="8"/>
      <c r="B449" s="8"/>
      <c r="C449" s="8"/>
      <c r="D449" s="8"/>
      <c r="E449" s="8"/>
      <c r="F449" s="8"/>
      <c r="G449" s="8"/>
      <c r="H449" s="8"/>
      <c r="I449" s="8"/>
      <c r="J449" s="8"/>
      <c r="K449" s="8"/>
      <c r="L449" s="8"/>
    </row>
    <row r="450" spans="1:12" ht="27.75" customHeight="1">
      <c r="A450" s="8"/>
      <c r="B450" s="8"/>
      <c r="C450" s="8"/>
      <c r="D450" s="8"/>
      <c r="E450" s="8"/>
      <c r="F450" s="8"/>
      <c r="G450" s="8"/>
      <c r="H450" s="8"/>
      <c r="I450" s="8"/>
      <c r="J450" s="8"/>
      <c r="K450" s="8"/>
      <c r="L450" s="8"/>
    </row>
    <row r="451" spans="1:12" ht="27.75" customHeight="1">
      <c r="A451" s="8"/>
      <c r="B451" s="8"/>
      <c r="C451" s="8"/>
      <c r="D451" s="8"/>
      <c r="E451" s="8"/>
      <c r="F451" s="8"/>
      <c r="G451" s="8"/>
      <c r="H451" s="8"/>
      <c r="I451" s="8"/>
      <c r="J451" s="8"/>
      <c r="K451" s="8"/>
      <c r="L451" s="8"/>
    </row>
    <row r="452" spans="1:12" ht="27.75" customHeight="1">
      <c r="A452" s="8"/>
      <c r="B452" s="8"/>
      <c r="C452" s="8"/>
      <c r="D452" s="8"/>
      <c r="E452" s="8"/>
      <c r="F452" s="8"/>
      <c r="G452" s="8"/>
      <c r="H452" s="8"/>
      <c r="I452" s="8"/>
      <c r="J452" s="8"/>
      <c r="K452" s="8"/>
      <c r="L452" s="8"/>
    </row>
    <row r="453" spans="1:12" ht="27.75" customHeight="1">
      <c r="A453" s="8"/>
      <c r="B453" s="8"/>
      <c r="C453" s="8"/>
      <c r="D453" s="8"/>
      <c r="E453" s="8"/>
      <c r="F453" s="8"/>
      <c r="G453" s="8"/>
      <c r="H453" s="8"/>
      <c r="I453" s="8"/>
      <c r="J453" s="8"/>
      <c r="K453" s="8"/>
      <c r="L453" s="8"/>
    </row>
    <row r="454" spans="1:12" ht="27.75" customHeight="1">
      <c r="A454" s="8"/>
      <c r="B454" s="8"/>
      <c r="C454" s="8"/>
      <c r="D454" s="8"/>
      <c r="E454" s="8"/>
      <c r="F454" s="8"/>
      <c r="G454" s="8"/>
      <c r="H454" s="8"/>
      <c r="I454" s="8"/>
      <c r="J454" s="8"/>
      <c r="K454" s="8"/>
      <c r="L454" s="8"/>
    </row>
    <row r="455" spans="1:12" ht="27.75" customHeight="1">
      <c r="A455" s="8"/>
      <c r="B455" s="8"/>
      <c r="C455" s="8"/>
      <c r="D455" s="8"/>
      <c r="E455" s="8"/>
      <c r="F455" s="8"/>
      <c r="G455" s="8"/>
      <c r="H455" s="8"/>
      <c r="I455" s="8"/>
      <c r="J455" s="8"/>
      <c r="K455" s="8"/>
      <c r="L455" s="8"/>
    </row>
    <row r="456" spans="1:12" ht="27.75" customHeight="1">
      <c r="A456" s="8"/>
      <c r="B456" s="8"/>
      <c r="C456" s="8"/>
      <c r="D456" s="8"/>
      <c r="E456" s="8"/>
      <c r="F456" s="8"/>
      <c r="G456" s="8"/>
      <c r="H456" s="8"/>
      <c r="I456" s="8"/>
      <c r="J456" s="8"/>
      <c r="K456" s="8"/>
      <c r="L456" s="8"/>
    </row>
    <row r="457" spans="1:12" ht="27.75" customHeight="1">
      <c r="A457" s="8"/>
      <c r="B457" s="8"/>
      <c r="C457" s="8"/>
      <c r="D457" s="8"/>
      <c r="E457" s="8"/>
      <c r="F457" s="8"/>
      <c r="G457" s="8"/>
      <c r="H457" s="8"/>
      <c r="I457" s="8"/>
      <c r="J457" s="8"/>
      <c r="K457" s="8"/>
      <c r="L457" s="8"/>
    </row>
    <row r="458" spans="1:12" ht="27.75" customHeight="1">
      <c r="A458" s="8"/>
      <c r="B458" s="8"/>
      <c r="C458" s="8"/>
      <c r="D458" s="8"/>
      <c r="E458" s="8"/>
      <c r="F458" s="8"/>
      <c r="G458" s="8"/>
      <c r="H458" s="8"/>
      <c r="I458" s="8"/>
      <c r="J458" s="8"/>
      <c r="K458" s="8"/>
      <c r="L458" s="8"/>
    </row>
    <row r="459" spans="1:12" ht="27.75" customHeight="1">
      <c r="A459" s="8"/>
      <c r="B459" s="8"/>
      <c r="C459" s="8"/>
      <c r="D459" s="8"/>
      <c r="E459" s="8"/>
      <c r="F459" s="8"/>
      <c r="G459" s="8"/>
      <c r="H459" s="8"/>
      <c r="I459" s="8"/>
      <c r="J459" s="8"/>
      <c r="K459" s="8"/>
      <c r="L459" s="8"/>
    </row>
    <row r="460" spans="1:12" ht="27.75" customHeight="1">
      <c r="A460" s="8"/>
      <c r="B460" s="8"/>
      <c r="C460" s="8"/>
      <c r="D460" s="8"/>
      <c r="E460" s="8"/>
      <c r="F460" s="8"/>
      <c r="G460" s="8"/>
      <c r="H460" s="8"/>
      <c r="I460" s="8"/>
      <c r="J460" s="8"/>
      <c r="K460" s="8"/>
      <c r="L460" s="8"/>
    </row>
    <row r="461" spans="1:12" ht="27.75" customHeight="1">
      <c r="A461" s="8"/>
      <c r="B461" s="8"/>
      <c r="C461" s="8"/>
      <c r="D461" s="8"/>
      <c r="E461" s="8"/>
      <c r="F461" s="8"/>
      <c r="G461" s="8"/>
      <c r="H461" s="8"/>
      <c r="I461" s="8"/>
      <c r="J461" s="8"/>
      <c r="K461" s="8"/>
      <c r="L461" s="8"/>
    </row>
    <row r="462" spans="1:12" ht="27.75" customHeight="1">
      <c r="A462" s="8"/>
      <c r="B462" s="8"/>
      <c r="C462" s="8"/>
      <c r="D462" s="8"/>
      <c r="E462" s="8"/>
      <c r="F462" s="8"/>
      <c r="G462" s="8"/>
      <c r="H462" s="8"/>
      <c r="I462" s="8"/>
      <c r="J462" s="8"/>
      <c r="K462" s="8"/>
      <c r="L462" s="8"/>
    </row>
    <row r="463" spans="1:12" ht="27.75" customHeight="1">
      <c r="A463" s="8"/>
      <c r="B463" s="8"/>
      <c r="C463" s="8"/>
      <c r="D463" s="8"/>
      <c r="E463" s="8"/>
      <c r="F463" s="8"/>
      <c r="G463" s="8"/>
      <c r="H463" s="8"/>
      <c r="I463" s="8"/>
      <c r="J463" s="8"/>
      <c r="K463" s="8"/>
      <c r="L463" s="8"/>
    </row>
    <row r="464" spans="1:12" ht="27.75" customHeight="1">
      <c r="A464" s="8"/>
      <c r="B464" s="8"/>
      <c r="C464" s="8"/>
      <c r="D464" s="8"/>
      <c r="E464" s="8"/>
      <c r="F464" s="8"/>
      <c r="G464" s="8"/>
      <c r="H464" s="8"/>
      <c r="I464" s="8"/>
      <c r="J464" s="8"/>
      <c r="K464" s="8"/>
      <c r="L464" s="8"/>
    </row>
    <row r="465" spans="1:12" ht="27.75" customHeight="1">
      <c r="A465" s="8"/>
      <c r="B465" s="8"/>
      <c r="C465" s="8"/>
      <c r="D465" s="8"/>
      <c r="E465" s="8"/>
      <c r="F465" s="8"/>
      <c r="G465" s="8"/>
      <c r="H465" s="8"/>
      <c r="I465" s="8"/>
      <c r="J465" s="8"/>
      <c r="K465" s="8"/>
      <c r="L465" s="8"/>
    </row>
    <row r="466" spans="1:12" ht="27.75" customHeight="1">
      <c r="A466" s="8"/>
      <c r="B466" s="8"/>
      <c r="C466" s="8"/>
      <c r="D466" s="8"/>
      <c r="E466" s="8"/>
      <c r="F466" s="8"/>
      <c r="G466" s="8"/>
      <c r="H466" s="8"/>
      <c r="I466" s="8"/>
      <c r="J466" s="8"/>
      <c r="K466" s="8"/>
      <c r="L466" s="8"/>
    </row>
    <row r="467" spans="1:12" ht="27.75" customHeight="1">
      <c r="A467" s="8"/>
      <c r="B467" s="8"/>
      <c r="C467" s="8"/>
      <c r="D467" s="8"/>
      <c r="E467" s="8"/>
      <c r="F467" s="8"/>
      <c r="G467" s="8"/>
      <c r="H467" s="8"/>
      <c r="I467" s="8"/>
      <c r="J467" s="8"/>
      <c r="K467" s="8"/>
      <c r="L467" s="8"/>
    </row>
    <row r="468" spans="1:12" ht="27.75" customHeight="1">
      <c r="A468" s="8"/>
      <c r="B468" s="8"/>
      <c r="C468" s="8"/>
      <c r="D468" s="8"/>
      <c r="E468" s="8"/>
      <c r="F468" s="8"/>
      <c r="G468" s="8"/>
      <c r="H468" s="8"/>
      <c r="I468" s="8"/>
      <c r="J468" s="8"/>
      <c r="K468" s="8"/>
      <c r="L468" s="8"/>
    </row>
    <row r="469" spans="1:12" ht="27.75" customHeight="1">
      <c r="A469" s="8"/>
      <c r="B469" s="8"/>
      <c r="C469" s="8"/>
      <c r="D469" s="8"/>
      <c r="E469" s="8"/>
      <c r="F469" s="8"/>
      <c r="G469" s="8"/>
      <c r="H469" s="8"/>
      <c r="I469" s="8"/>
      <c r="J469" s="8"/>
      <c r="K469" s="8"/>
      <c r="L469" s="8"/>
    </row>
    <row r="470" spans="1:12" ht="27.75" customHeight="1">
      <c r="A470" s="8"/>
      <c r="B470" s="8"/>
      <c r="C470" s="8"/>
      <c r="D470" s="8"/>
      <c r="E470" s="8"/>
      <c r="F470" s="8"/>
      <c r="G470" s="8"/>
      <c r="H470" s="8"/>
      <c r="I470" s="8"/>
      <c r="J470" s="8"/>
      <c r="K470" s="8"/>
      <c r="L470" s="8"/>
    </row>
    <row r="471" spans="1:12" ht="27.75" customHeight="1">
      <c r="A471" s="8"/>
      <c r="B471" s="8"/>
      <c r="C471" s="8"/>
      <c r="D471" s="8"/>
      <c r="E471" s="8"/>
      <c r="F471" s="8"/>
      <c r="G471" s="8"/>
      <c r="H471" s="8"/>
      <c r="I471" s="8"/>
      <c r="J471" s="8"/>
      <c r="K471" s="8"/>
      <c r="L471" s="8"/>
    </row>
    <row r="472" spans="1:12" ht="27.75" customHeight="1">
      <c r="A472" s="8"/>
      <c r="B472" s="8"/>
      <c r="C472" s="8"/>
      <c r="D472" s="8"/>
      <c r="E472" s="8"/>
      <c r="F472" s="8"/>
      <c r="G472" s="8"/>
      <c r="H472" s="8"/>
      <c r="I472" s="8"/>
      <c r="J472" s="8"/>
      <c r="K472" s="8"/>
      <c r="L472" s="8"/>
    </row>
    <row r="473" spans="1:12" ht="27.75" customHeight="1">
      <c r="A473" s="8"/>
      <c r="B473" s="8"/>
      <c r="C473" s="8"/>
      <c r="D473" s="8"/>
      <c r="E473" s="8"/>
      <c r="F473" s="8"/>
      <c r="G473" s="8"/>
      <c r="H473" s="8"/>
      <c r="I473" s="8"/>
      <c r="J473" s="8"/>
      <c r="K473" s="8"/>
      <c r="L473" s="8"/>
    </row>
    <row r="474" spans="1:12" ht="27.75" customHeight="1">
      <c r="A474" s="8"/>
      <c r="B474" s="8"/>
      <c r="C474" s="8"/>
      <c r="D474" s="8"/>
      <c r="E474" s="8"/>
      <c r="F474" s="8"/>
      <c r="G474" s="8"/>
      <c r="H474" s="8"/>
      <c r="I474" s="8"/>
      <c r="J474" s="8"/>
      <c r="K474" s="8"/>
      <c r="L474" s="8"/>
    </row>
    <row r="475" spans="1:12" ht="27.75" customHeight="1">
      <c r="A475" s="8"/>
      <c r="B475" s="8"/>
      <c r="C475" s="8"/>
      <c r="D475" s="8"/>
      <c r="E475" s="8"/>
      <c r="F475" s="8"/>
      <c r="G475" s="8"/>
      <c r="H475" s="8"/>
      <c r="I475" s="8"/>
      <c r="J475" s="8"/>
      <c r="K475" s="8"/>
      <c r="L475" s="8"/>
    </row>
    <row r="476" spans="1:12" ht="27.75" customHeight="1">
      <c r="A476" s="8"/>
      <c r="B476" s="8"/>
      <c r="C476" s="8"/>
      <c r="D476" s="8"/>
      <c r="E476" s="8"/>
      <c r="F476" s="8"/>
      <c r="G476" s="8"/>
      <c r="H476" s="8"/>
      <c r="I476" s="8"/>
      <c r="J476" s="8"/>
      <c r="K476" s="8"/>
      <c r="L476" s="8"/>
    </row>
    <row r="477" spans="1:12" ht="27.75" customHeight="1">
      <c r="A477" s="8"/>
      <c r="B477" s="8"/>
      <c r="C477" s="8"/>
      <c r="D477" s="8"/>
      <c r="E477" s="8"/>
      <c r="F477" s="8"/>
      <c r="G477" s="8"/>
      <c r="H477" s="8"/>
      <c r="I477" s="8"/>
      <c r="J477" s="8"/>
      <c r="K477" s="8"/>
      <c r="L477" s="8"/>
    </row>
    <row r="478" spans="1:12" ht="27.75" customHeight="1">
      <c r="A478" s="8"/>
      <c r="B478" s="8"/>
      <c r="C478" s="8"/>
      <c r="D478" s="8"/>
      <c r="E478" s="8"/>
      <c r="F478" s="8"/>
      <c r="G478" s="8"/>
      <c r="H478" s="8"/>
      <c r="I478" s="8"/>
      <c r="J478" s="8"/>
      <c r="K478" s="8"/>
      <c r="L478" s="8"/>
    </row>
    <row r="479" spans="1:12" ht="27.75" customHeight="1">
      <c r="A479" s="8"/>
      <c r="B479" s="8"/>
      <c r="C479" s="8"/>
      <c r="D479" s="8"/>
      <c r="E479" s="8"/>
      <c r="F479" s="8"/>
      <c r="G479" s="8"/>
      <c r="H479" s="8"/>
      <c r="I479" s="8"/>
      <c r="J479" s="8"/>
      <c r="K479" s="8"/>
      <c r="L479" s="8"/>
    </row>
    <row r="480" spans="1:12" ht="27.75" customHeight="1">
      <c r="A480" s="8"/>
      <c r="B480" s="8"/>
      <c r="C480" s="8"/>
      <c r="D480" s="8"/>
      <c r="E480" s="8"/>
      <c r="F480" s="8"/>
      <c r="G480" s="8"/>
      <c r="H480" s="8"/>
      <c r="I480" s="8"/>
      <c r="J480" s="8"/>
      <c r="K480" s="8"/>
      <c r="L480" s="8"/>
    </row>
    <row r="481" spans="1:12" ht="27.75" customHeight="1">
      <c r="A481" s="8"/>
      <c r="B481" s="8"/>
      <c r="C481" s="8"/>
      <c r="D481" s="8"/>
      <c r="E481" s="8"/>
      <c r="F481" s="8"/>
      <c r="G481" s="8"/>
      <c r="H481" s="8"/>
      <c r="I481" s="8"/>
      <c r="J481" s="8"/>
      <c r="K481" s="8"/>
      <c r="L481" s="8"/>
    </row>
    <row r="482" spans="1:12" ht="27.75" customHeight="1">
      <c r="A482" s="8"/>
      <c r="B482" s="8"/>
      <c r="C482" s="8"/>
      <c r="D482" s="8"/>
      <c r="E482" s="8"/>
      <c r="F482" s="8"/>
      <c r="G482" s="8"/>
      <c r="H482" s="8"/>
      <c r="I482" s="8"/>
      <c r="J482" s="8"/>
      <c r="K482" s="8"/>
      <c r="L482" s="8"/>
    </row>
    <row r="483" spans="1:12" ht="27.75" customHeight="1">
      <c r="A483" s="8"/>
      <c r="B483" s="8"/>
      <c r="C483" s="8"/>
      <c r="D483" s="8"/>
      <c r="E483" s="8"/>
      <c r="F483" s="8"/>
      <c r="G483" s="8"/>
      <c r="H483" s="8"/>
      <c r="I483" s="8"/>
      <c r="J483" s="8"/>
      <c r="K483" s="8"/>
      <c r="L483" s="8"/>
    </row>
    <row r="484" spans="1:12" ht="27.75" customHeight="1">
      <c r="A484" s="8"/>
      <c r="B484" s="8"/>
      <c r="C484" s="8"/>
      <c r="D484" s="8"/>
      <c r="E484" s="8"/>
      <c r="F484" s="8"/>
      <c r="G484" s="8"/>
      <c r="H484" s="8"/>
      <c r="I484" s="8"/>
      <c r="J484" s="8"/>
      <c r="K484" s="8"/>
      <c r="L484" s="8"/>
    </row>
    <row r="485" spans="1:12" ht="27.75" customHeight="1">
      <c r="A485" s="8"/>
      <c r="B485" s="8"/>
      <c r="C485" s="8"/>
      <c r="D485" s="8"/>
      <c r="E485" s="8"/>
      <c r="F485" s="8"/>
      <c r="G485" s="8"/>
      <c r="H485" s="8"/>
      <c r="I485" s="8"/>
      <c r="J485" s="8"/>
      <c r="K485" s="8"/>
      <c r="L485" s="8"/>
    </row>
    <row r="486" spans="1:12" ht="27.75" customHeight="1">
      <c r="A486" s="8"/>
      <c r="B486" s="8"/>
      <c r="C486" s="8"/>
      <c r="D486" s="8"/>
      <c r="E486" s="8"/>
      <c r="F486" s="8"/>
      <c r="G486" s="8"/>
      <c r="H486" s="8"/>
      <c r="I486" s="8"/>
      <c r="J486" s="8"/>
      <c r="K486" s="8"/>
      <c r="L486" s="8"/>
    </row>
    <row r="487" spans="1:12" ht="27.75" customHeight="1">
      <c r="A487" s="8"/>
      <c r="B487" s="8"/>
      <c r="C487" s="8"/>
      <c r="D487" s="8"/>
      <c r="E487" s="8"/>
      <c r="F487" s="8"/>
      <c r="G487" s="8"/>
      <c r="H487" s="8"/>
      <c r="I487" s="8"/>
      <c r="J487" s="8"/>
      <c r="K487" s="8"/>
      <c r="L487" s="8"/>
    </row>
    <row r="488" spans="1:12" ht="27.75" customHeight="1">
      <c r="A488" s="8"/>
      <c r="B488" s="8"/>
      <c r="C488" s="8"/>
      <c r="D488" s="8"/>
      <c r="E488" s="8"/>
      <c r="F488" s="8"/>
      <c r="G488" s="8"/>
      <c r="H488" s="8"/>
      <c r="I488" s="8"/>
      <c r="J488" s="8"/>
      <c r="K488" s="8"/>
      <c r="L488" s="8"/>
    </row>
    <row r="489" spans="1:12" ht="27.75" customHeight="1">
      <c r="A489" s="8"/>
      <c r="B489" s="8"/>
      <c r="C489" s="8"/>
      <c r="D489" s="8"/>
      <c r="E489" s="8"/>
      <c r="F489" s="8"/>
      <c r="G489" s="8"/>
      <c r="H489" s="8"/>
      <c r="I489" s="8"/>
      <c r="J489" s="8"/>
      <c r="K489" s="8"/>
      <c r="L489" s="8"/>
    </row>
    <row r="490" spans="1:12" ht="27.75" customHeight="1">
      <c r="A490" s="8"/>
      <c r="B490" s="8"/>
      <c r="C490" s="8"/>
      <c r="D490" s="8"/>
      <c r="E490" s="8"/>
      <c r="F490" s="8"/>
      <c r="G490" s="8"/>
      <c r="H490" s="8"/>
      <c r="I490" s="8"/>
      <c r="J490" s="8"/>
      <c r="K490" s="8"/>
      <c r="L490" s="8"/>
    </row>
    <row r="491" spans="1:12" ht="27.75" customHeight="1">
      <c r="A491" s="8"/>
      <c r="B491" s="8"/>
      <c r="C491" s="8"/>
      <c r="D491" s="8"/>
      <c r="E491" s="8"/>
      <c r="F491" s="8"/>
      <c r="G491" s="8"/>
      <c r="H491" s="8"/>
      <c r="I491" s="8"/>
      <c r="J491" s="8"/>
      <c r="K491" s="8"/>
      <c r="L491" s="8"/>
    </row>
    <row r="492" spans="1:12" ht="27.75" customHeight="1">
      <c r="A492" s="8"/>
      <c r="B492" s="8"/>
      <c r="C492" s="8"/>
      <c r="D492" s="8"/>
      <c r="E492" s="8"/>
      <c r="F492" s="8"/>
      <c r="G492" s="8"/>
      <c r="H492" s="8"/>
      <c r="I492" s="8"/>
      <c r="J492" s="8"/>
      <c r="K492" s="8"/>
      <c r="L492" s="8"/>
    </row>
    <row r="493" spans="1:12" ht="27.75" customHeight="1">
      <c r="A493" s="8"/>
      <c r="B493" s="8"/>
      <c r="C493" s="8"/>
      <c r="D493" s="8"/>
      <c r="E493" s="8"/>
      <c r="F493" s="8"/>
      <c r="G493" s="8"/>
      <c r="H493" s="8"/>
      <c r="I493" s="8"/>
      <c r="J493" s="8"/>
      <c r="K493" s="8"/>
      <c r="L493" s="8"/>
    </row>
    <row r="494" spans="1:12" ht="27.75" customHeight="1">
      <c r="A494" s="8"/>
      <c r="B494" s="8"/>
      <c r="C494" s="8"/>
      <c r="D494" s="8"/>
      <c r="E494" s="8"/>
      <c r="F494" s="8"/>
      <c r="G494" s="8"/>
      <c r="H494" s="8"/>
      <c r="I494" s="8"/>
      <c r="J494" s="8"/>
      <c r="K494" s="8"/>
      <c r="L494" s="8"/>
    </row>
    <row r="495" spans="1:12" ht="27.75" customHeight="1">
      <c r="A495" s="8"/>
      <c r="B495" s="8"/>
      <c r="C495" s="8"/>
      <c r="D495" s="8"/>
      <c r="E495" s="8"/>
      <c r="F495" s="8"/>
      <c r="G495" s="8"/>
      <c r="H495" s="8"/>
      <c r="I495" s="8"/>
      <c r="J495" s="8"/>
      <c r="K495" s="8"/>
      <c r="L495" s="8"/>
    </row>
    <row r="496" spans="1:12" ht="27.75" customHeight="1">
      <c r="A496" s="8"/>
      <c r="B496" s="8"/>
      <c r="C496" s="8"/>
      <c r="D496" s="8"/>
      <c r="E496" s="8"/>
      <c r="F496" s="8"/>
      <c r="G496" s="8"/>
      <c r="H496" s="8"/>
      <c r="I496" s="8"/>
      <c r="J496" s="8"/>
      <c r="K496" s="8"/>
      <c r="L496" s="8"/>
    </row>
    <row r="497" spans="1:12" ht="27.75" customHeight="1">
      <c r="A497" s="8"/>
      <c r="B497" s="8"/>
      <c r="C497" s="8"/>
      <c r="D497" s="8"/>
      <c r="E497" s="8"/>
      <c r="F497" s="8"/>
      <c r="G497" s="8"/>
      <c r="H497" s="8"/>
      <c r="I497" s="8"/>
      <c r="J497" s="8"/>
      <c r="K497" s="8"/>
      <c r="L497" s="8"/>
    </row>
    <row r="498" spans="1:12" ht="27.75" customHeight="1">
      <c r="A498" s="8"/>
      <c r="B498" s="8"/>
      <c r="C498" s="8"/>
      <c r="D498" s="8"/>
      <c r="E498" s="8"/>
      <c r="F498" s="8"/>
      <c r="G498" s="8"/>
      <c r="H498" s="8"/>
      <c r="I498" s="8"/>
      <c r="J498" s="8"/>
      <c r="K498" s="8"/>
      <c r="L498" s="8"/>
    </row>
    <row r="499" spans="1:12" ht="27.75" customHeight="1">
      <c r="A499" s="8"/>
      <c r="B499" s="8"/>
      <c r="C499" s="8"/>
      <c r="D499" s="8"/>
      <c r="E499" s="8"/>
      <c r="F499" s="8"/>
      <c r="G499" s="8"/>
      <c r="H499" s="8"/>
      <c r="I499" s="8"/>
      <c r="J499" s="8"/>
      <c r="K499" s="8"/>
      <c r="L499" s="8"/>
    </row>
    <row r="500" spans="1:12" ht="27.75" customHeight="1">
      <c r="A500" s="8"/>
      <c r="B500" s="8"/>
      <c r="C500" s="8"/>
      <c r="D500" s="8"/>
      <c r="E500" s="8"/>
      <c r="F500" s="8"/>
      <c r="G500" s="8"/>
      <c r="H500" s="8"/>
      <c r="I500" s="8"/>
      <c r="J500" s="8"/>
      <c r="K500" s="8"/>
      <c r="L500" s="8"/>
    </row>
    <row r="501" spans="1:12" ht="27.75" customHeight="1">
      <c r="A501" s="8"/>
      <c r="B501" s="8"/>
      <c r="C501" s="8"/>
      <c r="D501" s="8"/>
      <c r="E501" s="8"/>
      <c r="F501" s="8"/>
      <c r="G501" s="8"/>
      <c r="H501" s="8"/>
      <c r="I501" s="8"/>
      <c r="J501" s="8"/>
      <c r="K501" s="8"/>
      <c r="L501" s="8"/>
    </row>
    <row r="502" spans="1:12" ht="27.75" customHeight="1">
      <c r="A502" s="8"/>
      <c r="B502" s="8"/>
      <c r="C502" s="8"/>
      <c r="D502" s="8"/>
      <c r="E502" s="8"/>
      <c r="F502" s="8"/>
      <c r="G502" s="8"/>
      <c r="H502" s="8"/>
      <c r="I502" s="8"/>
      <c r="J502" s="8"/>
      <c r="K502" s="8"/>
      <c r="L502" s="8"/>
    </row>
    <row r="503" spans="1:12" ht="27.75" customHeight="1">
      <c r="A503" s="8"/>
      <c r="B503" s="8"/>
      <c r="C503" s="8"/>
      <c r="D503" s="8"/>
      <c r="E503" s="8"/>
      <c r="F503" s="8"/>
      <c r="G503" s="8"/>
      <c r="H503" s="8"/>
      <c r="I503" s="8"/>
      <c r="J503" s="8"/>
      <c r="K503" s="8"/>
      <c r="L503" s="8"/>
    </row>
    <row r="504" spans="1:12" ht="27.75" customHeight="1">
      <c r="A504" s="8"/>
      <c r="B504" s="8"/>
      <c r="C504" s="8"/>
      <c r="D504" s="8"/>
      <c r="E504" s="8"/>
      <c r="F504" s="8"/>
      <c r="G504" s="8"/>
      <c r="H504" s="8"/>
      <c r="I504" s="8"/>
      <c r="J504" s="8"/>
      <c r="K504" s="8"/>
      <c r="L504" s="8"/>
    </row>
    <row r="505" spans="1:12" ht="27.75" customHeight="1">
      <c r="A505" s="8"/>
      <c r="B505" s="8"/>
      <c r="C505" s="8"/>
      <c r="D505" s="8"/>
      <c r="E505" s="8"/>
      <c r="F505" s="8"/>
      <c r="G505" s="8"/>
      <c r="H505" s="8"/>
      <c r="I505" s="8"/>
      <c r="J505" s="8"/>
      <c r="K505" s="8"/>
      <c r="L505" s="8"/>
    </row>
    <row r="506" spans="1:12" ht="27.75" customHeight="1">
      <c r="A506" s="8"/>
      <c r="B506" s="8"/>
      <c r="C506" s="8"/>
      <c r="D506" s="8"/>
      <c r="E506" s="8"/>
      <c r="F506" s="8"/>
      <c r="G506" s="8"/>
      <c r="H506" s="8"/>
      <c r="I506" s="8"/>
      <c r="J506" s="8"/>
      <c r="K506" s="8"/>
      <c r="L506" s="8"/>
    </row>
    <row r="507" spans="1:12" ht="27.75" customHeight="1">
      <c r="A507" s="8"/>
      <c r="B507" s="8"/>
      <c r="C507" s="8"/>
      <c r="D507" s="8"/>
      <c r="E507" s="8"/>
      <c r="F507" s="8"/>
      <c r="G507" s="8"/>
      <c r="H507" s="8"/>
      <c r="I507" s="8"/>
      <c r="J507" s="8"/>
      <c r="K507" s="8"/>
      <c r="L507" s="8"/>
    </row>
    <row r="508" spans="1:12" ht="27.75" customHeight="1">
      <c r="A508" s="8"/>
      <c r="B508" s="8"/>
      <c r="C508" s="8"/>
      <c r="D508" s="8"/>
      <c r="E508" s="8"/>
      <c r="F508" s="8"/>
      <c r="G508" s="8"/>
      <c r="H508" s="8"/>
      <c r="I508" s="8"/>
      <c r="J508" s="8"/>
      <c r="K508" s="8"/>
      <c r="L508" s="8"/>
    </row>
    <row r="509" spans="1:12" ht="27.75" customHeight="1">
      <c r="A509" s="8"/>
      <c r="B509" s="8"/>
      <c r="C509" s="8"/>
      <c r="D509" s="8"/>
      <c r="E509" s="8"/>
      <c r="F509" s="8"/>
      <c r="G509" s="8"/>
      <c r="H509" s="8"/>
      <c r="I509" s="8"/>
      <c r="J509" s="8"/>
      <c r="K509" s="8"/>
      <c r="L509" s="8"/>
    </row>
    <row r="510" spans="1:12" ht="27.75" customHeight="1">
      <c r="A510" s="8"/>
      <c r="B510" s="8"/>
      <c r="C510" s="8"/>
      <c r="D510" s="8"/>
      <c r="E510" s="8"/>
      <c r="F510" s="8"/>
      <c r="G510" s="8"/>
      <c r="H510" s="8"/>
      <c r="I510" s="8"/>
      <c r="J510" s="8"/>
      <c r="K510" s="8"/>
      <c r="L510" s="8"/>
    </row>
    <row r="511" spans="1:12" ht="27.75" customHeight="1">
      <c r="A511" s="8"/>
      <c r="B511" s="8"/>
      <c r="C511" s="8"/>
      <c r="D511" s="8"/>
      <c r="E511" s="8"/>
      <c r="F511" s="8"/>
      <c r="G511" s="8"/>
      <c r="H511" s="8"/>
      <c r="I511" s="8"/>
      <c r="J511" s="8"/>
      <c r="K511" s="8"/>
      <c r="L511" s="8"/>
    </row>
    <row r="512" spans="1:12" ht="27.75" customHeight="1">
      <c r="A512" s="8"/>
      <c r="B512" s="8"/>
      <c r="C512" s="8"/>
      <c r="D512" s="8"/>
      <c r="E512" s="8"/>
      <c r="F512" s="8"/>
      <c r="G512" s="8"/>
      <c r="H512" s="8"/>
      <c r="I512" s="8"/>
      <c r="J512" s="8"/>
      <c r="K512" s="8"/>
      <c r="L512" s="8"/>
    </row>
    <row r="513" spans="1:12" ht="27.75" customHeight="1">
      <c r="A513" s="8"/>
      <c r="B513" s="8"/>
      <c r="C513" s="8"/>
      <c r="D513" s="8"/>
      <c r="E513" s="8"/>
      <c r="F513" s="8"/>
      <c r="G513" s="8"/>
      <c r="H513" s="8"/>
      <c r="I513" s="8"/>
      <c r="J513" s="8"/>
      <c r="K513" s="8"/>
      <c r="L513" s="8"/>
    </row>
    <row r="514" spans="1:12" ht="27.75" customHeight="1">
      <c r="A514" s="8"/>
      <c r="B514" s="8"/>
      <c r="C514" s="8"/>
      <c r="D514" s="8"/>
      <c r="E514" s="8"/>
      <c r="F514" s="8"/>
      <c r="G514" s="8"/>
      <c r="H514" s="8"/>
      <c r="I514" s="8"/>
      <c r="J514" s="8"/>
      <c r="K514" s="8"/>
      <c r="L514" s="8"/>
    </row>
    <row r="515" spans="1:12" ht="27.75" customHeight="1">
      <c r="A515" s="8"/>
      <c r="B515" s="8"/>
      <c r="C515" s="8"/>
      <c r="D515" s="8"/>
      <c r="E515" s="8"/>
      <c r="F515" s="8"/>
      <c r="G515" s="8"/>
      <c r="H515" s="8"/>
      <c r="I515" s="8"/>
      <c r="J515" s="8"/>
      <c r="K515" s="8"/>
      <c r="L515" s="8"/>
    </row>
    <row r="516" spans="1:12" ht="27.75" customHeight="1">
      <c r="A516" s="8"/>
      <c r="B516" s="8"/>
      <c r="C516" s="8"/>
      <c r="D516" s="8"/>
      <c r="E516" s="8"/>
      <c r="F516" s="8"/>
      <c r="G516" s="8"/>
      <c r="H516" s="8"/>
      <c r="I516" s="8"/>
      <c r="J516" s="8"/>
      <c r="K516" s="8"/>
      <c r="L516" s="8"/>
    </row>
    <row r="517" spans="1:12" ht="27.75" customHeight="1">
      <c r="A517" s="8"/>
      <c r="B517" s="8"/>
      <c r="C517" s="8"/>
      <c r="D517" s="8"/>
      <c r="E517" s="8"/>
      <c r="F517" s="8"/>
      <c r="G517" s="8"/>
      <c r="H517" s="8"/>
      <c r="I517" s="8"/>
      <c r="J517" s="8"/>
      <c r="K517" s="8"/>
      <c r="L517" s="8"/>
    </row>
    <row r="518" spans="1:12" ht="27.75" customHeight="1">
      <c r="A518" s="8"/>
      <c r="B518" s="8"/>
      <c r="C518" s="8"/>
      <c r="D518" s="8"/>
      <c r="E518" s="8"/>
      <c r="F518" s="8"/>
      <c r="G518" s="8"/>
      <c r="H518" s="8"/>
      <c r="I518" s="8"/>
      <c r="J518" s="8"/>
      <c r="K518" s="8"/>
      <c r="L518" s="8"/>
    </row>
    <row r="519" spans="1:12" ht="27.75" customHeight="1">
      <c r="A519" s="8"/>
      <c r="B519" s="8"/>
      <c r="C519" s="8"/>
      <c r="D519" s="8"/>
      <c r="E519" s="8"/>
      <c r="F519" s="8"/>
      <c r="G519" s="8"/>
      <c r="H519" s="8"/>
      <c r="I519" s="8"/>
      <c r="J519" s="8"/>
      <c r="K519" s="8"/>
      <c r="L519" s="8"/>
    </row>
    <row r="520" spans="1:12" ht="27.75" customHeight="1">
      <c r="A520" s="8"/>
      <c r="B520" s="8"/>
      <c r="C520" s="8"/>
      <c r="D520" s="8"/>
      <c r="E520" s="8"/>
      <c r="F520" s="8"/>
      <c r="G520" s="8"/>
      <c r="H520" s="8"/>
      <c r="I520" s="8"/>
      <c r="J520" s="8"/>
      <c r="K520" s="8"/>
      <c r="L520" s="8"/>
    </row>
    <row r="521" spans="1:12" ht="27.75" customHeight="1">
      <c r="A521" s="8"/>
      <c r="B521" s="8"/>
      <c r="C521" s="8"/>
      <c r="D521" s="8"/>
      <c r="E521" s="8"/>
      <c r="F521" s="8"/>
      <c r="G521" s="8"/>
      <c r="H521" s="8"/>
      <c r="I521" s="8"/>
      <c r="J521" s="8"/>
      <c r="K521" s="8"/>
      <c r="L521" s="8"/>
    </row>
    <row r="522" spans="1:12" ht="27.75" customHeight="1">
      <c r="A522" s="8"/>
      <c r="B522" s="8"/>
      <c r="C522" s="8"/>
      <c r="D522" s="8"/>
      <c r="E522" s="8"/>
      <c r="F522" s="8"/>
      <c r="G522" s="8"/>
      <c r="H522" s="8"/>
      <c r="I522" s="8"/>
      <c r="J522" s="8"/>
      <c r="K522" s="8"/>
      <c r="L522" s="8"/>
    </row>
    <row r="523" spans="1:12" ht="27.75" customHeight="1">
      <c r="A523" s="8"/>
      <c r="B523" s="8"/>
      <c r="C523" s="8"/>
      <c r="D523" s="8"/>
      <c r="E523" s="8"/>
      <c r="F523" s="8"/>
      <c r="G523" s="8"/>
      <c r="H523" s="8"/>
      <c r="I523" s="8"/>
      <c r="J523" s="8"/>
      <c r="K523" s="8"/>
      <c r="L523" s="8"/>
    </row>
    <row r="524" spans="1:12" ht="27.75" customHeight="1">
      <c r="A524" s="8"/>
      <c r="B524" s="8"/>
      <c r="C524" s="8"/>
      <c r="D524" s="8"/>
      <c r="E524" s="8"/>
      <c r="F524" s="8"/>
      <c r="G524" s="8"/>
      <c r="H524" s="8"/>
      <c r="I524" s="8"/>
      <c r="J524" s="8"/>
      <c r="K524" s="8"/>
      <c r="L524" s="8"/>
    </row>
    <row r="525" spans="1:12" ht="27.75" customHeight="1">
      <c r="A525" s="8"/>
      <c r="B525" s="8"/>
      <c r="C525" s="8"/>
      <c r="D525" s="8"/>
      <c r="E525" s="8"/>
      <c r="F525" s="8"/>
      <c r="G525" s="8"/>
      <c r="H525" s="8"/>
      <c r="I525" s="8"/>
      <c r="J525" s="8"/>
      <c r="K525" s="8"/>
      <c r="L525" s="8"/>
    </row>
    <row r="526" spans="1:12" ht="27.75" customHeight="1">
      <c r="A526" s="8"/>
      <c r="B526" s="8"/>
      <c r="C526" s="8"/>
      <c r="D526" s="8"/>
      <c r="E526" s="8"/>
      <c r="F526" s="8"/>
      <c r="G526" s="8"/>
      <c r="H526" s="8"/>
      <c r="I526" s="8"/>
      <c r="J526" s="8"/>
      <c r="K526" s="8"/>
      <c r="L526" s="8"/>
    </row>
    <row r="527" spans="1:12" ht="27.75" customHeight="1">
      <c r="A527" s="8"/>
      <c r="B527" s="8"/>
      <c r="C527" s="8"/>
      <c r="D527" s="8"/>
      <c r="E527" s="8"/>
      <c r="F527" s="8"/>
      <c r="G527" s="8"/>
      <c r="H527" s="8"/>
      <c r="I527" s="8"/>
      <c r="J527" s="8"/>
      <c r="K527" s="8"/>
      <c r="L527" s="8"/>
    </row>
    <row r="528" spans="1:12" ht="27.75" customHeight="1">
      <c r="A528" s="8"/>
      <c r="B528" s="8"/>
      <c r="C528" s="8"/>
      <c r="D528" s="8"/>
      <c r="E528" s="8"/>
      <c r="F528" s="8"/>
      <c r="G528" s="8"/>
      <c r="H528" s="8"/>
      <c r="I528" s="8"/>
      <c r="J528" s="8"/>
      <c r="K528" s="8"/>
      <c r="L528" s="8"/>
    </row>
    <row r="529" spans="1:12" ht="27.75" customHeight="1">
      <c r="A529" s="8"/>
      <c r="B529" s="8"/>
      <c r="C529" s="8"/>
      <c r="D529" s="8"/>
      <c r="E529" s="8"/>
      <c r="F529" s="8"/>
      <c r="G529" s="8"/>
      <c r="H529" s="8"/>
      <c r="I529" s="8"/>
      <c r="J529" s="8"/>
      <c r="K529" s="8"/>
      <c r="L529" s="8"/>
    </row>
    <row r="530" spans="1:12" ht="27.75" customHeight="1">
      <c r="A530" s="8"/>
      <c r="B530" s="8"/>
      <c r="C530" s="8"/>
      <c r="D530" s="8"/>
      <c r="E530" s="8"/>
      <c r="F530" s="8"/>
      <c r="G530" s="8"/>
      <c r="H530" s="8"/>
      <c r="I530" s="8"/>
      <c r="J530" s="8"/>
      <c r="K530" s="8"/>
      <c r="L530" s="8"/>
    </row>
    <row r="531" spans="1:12" ht="27.75" customHeight="1">
      <c r="A531" s="8"/>
      <c r="B531" s="8"/>
      <c r="C531" s="8"/>
      <c r="D531" s="8"/>
      <c r="E531" s="8"/>
      <c r="F531" s="8"/>
      <c r="G531" s="8"/>
      <c r="H531" s="8"/>
      <c r="I531" s="8"/>
      <c r="J531" s="8"/>
      <c r="K531" s="8"/>
      <c r="L531" s="8"/>
    </row>
    <row r="532" spans="1:12" ht="27.75" customHeight="1">
      <c r="A532" s="8"/>
      <c r="B532" s="8"/>
      <c r="C532" s="8"/>
      <c r="D532" s="8"/>
      <c r="E532" s="8"/>
      <c r="F532" s="8"/>
      <c r="G532" s="8"/>
      <c r="H532" s="8"/>
      <c r="I532" s="8"/>
      <c r="J532" s="8"/>
      <c r="K532" s="8"/>
      <c r="L532" s="8"/>
    </row>
    <row r="533" spans="1:12" ht="27.75" customHeight="1">
      <c r="A533" s="8"/>
      <c r="B533" s="8"/>
      <c r="C533" s="8"/>
      <c r="D533" s="8"/>
      <c r="E533" s="8"/>
      <c r="F533" s="8"/>
      <c r="G533" s="8"/>
      <c r="H533" s="8"/>
      <c r="I533" s="8"/>
      <c r="J533" s="8"/>
      <c r="K533" s="8"/>
      <c r="L533" s="8"/>
    </row>
    <row r="534" spans="1:12" ht="27.75" customHeight="1">
      <c r="A534" s="8"/>
      <c r="B534" s="8"/>
      <c r="C534" s="8"/>
      <c r="D534" s="8"/>
      <c r="E534" s="8"/>
      <c r="F534" s="8"/>
      <c r="G534" s="8"/>
      <c r="H534" s="8"/>
      <c r="I534" s="8"/>
      <c r="J534" s="8"/>
      <c r="K534" s="8"/>
      <c r="L534" s="8"/>
    </row>
    <row r="535" spans="1:12" ht="27.75" customHeight="1">
      <c r="A535" s="8"/>
      <c r="B535" s="8"/>
      <c r="C535" s="8"/>
      <c r="D535" s="8"/>
      <c r="E535" s="8"/>
      <c r="F535" s="8"/>
      <c r="G535" s="8"/>
      <c r="H535" s="8"/>
      <c r="I535" s="8"/>
      <c r="J535" s="8"/>
      <c r="K535" s="8"/>
      <c r="L535" s="8"/>
    </row>
    <row r="536" spans="1:12" ht="27.75" customHeight="1">
      <c r="A536" s="8"/>
      <c r="B536" s="8"/>
      <c r="C536" s="8"/>
      <c r="D536" s="8"/>
      <c r="E536" s="8"/>
      <c r="F536" s="8"/>
      <c r="G536" s="8"/>
      <c r="H536" s="8"/>
      <c r="I536" s="8"/>
      <c r="J536" s="8"/>
      <c r="K536" s="8"/>
      <c r="L536" s="8"/>
    </row>
    <row r="537" spans="1:12" ht="27.75" customHeight="1">
      <c r="A537" s="8"/>
      <c r="B537" s="8"/>
      <c r="C537" s="8"/>
      <c r="D537" s="8"/>
      <c r="E537" s="8"/>
      <c r="F537" s="8"/>
      <c r="G537" s="8"/>
      <c r="H537" s="8"/>
      <c r="I537" s="8"/>
      <c r="J537" s="8"/>
      <c r="K537" s="8"/>
      <c r="L537" s="8"/>
    </row>
    <row r="538" spans="1:12" ht="27.75" customHeight="1">
      <c r="A538" s="8"/>
      <c r="B538" s="8"/>
      <c r="C538" s="8"/>
      <c r="D538" s="8"/>
      <c r="E538" s="8"/>
      <c r="F538" s="8"/>
      <c r="G538" s="8"/>
      <c r="H538" s="8"/>
      <c r="I538" s="8"/>
      <c r="J538" s="8"/>
      <c r="K538" s="8"/>
      <c r="L538" s="8"/>
    </row>
    <row r="539" spans="1:12" ht="27.75" customHeight="1">
      <c r="A539" s="8"/>
      <c r="B539" s="8"/>
      <c r="C539" s="8"/>
      <c r="D539" s="8"/>
      <c r="E539" s="8"/>
      <c r="F539" s="8"/>
      <c r="G539" s="8"/>
      <c r="H539" s="8"/>
      <c r="I539" s="8"/>
      <c r="J539" s="8"/>
      <c r="K539" s="8"/>
      <c r="L539" s="8"/>
    </row>
    <row r="540" spans="1:12" ht="27.75" customHeight="1">
      <c r="A540" s="8"/>
      <c r="B540" s="8"/>
      <c r="C540" s="8"/>
      <c r="D540" s="8"/>
      <c r="E540" s="8"/>
      <c r="F540" s="8"/>
      <c r="G540" s="8"/>
      <c r="H540" s="8"/>
      <c r="I540" s="8"/>
      <c r="J540" s="8"/>
      <c r="K540" s="8"/>
      <c r="L540" s="8"/>
    </row>
    <row r="541" spans="1:12" ht="27.75" customHeight="1">
      <c r="A541" s="8"/>
      <c r="B541" s="8"/>
      <c r="C541" s="8"/>
      <c r="D541" s="8"/>
      <c r="E541" s="8"/>
      <c r="F541" s="8"/>
      <c r="G541" s="8"/>
      <c r="H541" s="8"/>
      <c r="I541" s="8"/>
      <c r="J541" s="8"/>
      <c r="K541" s="8"/>
      <c r="L541" s="8"/>
    </row>
    <row r="542" spans="1:12" ht="27.75" customHeight="1">
      <c r="A542" s="8"/>
      <c r="B542" s="8"/>
      <c r="C542" s="8"/>
      <c r="D542" s="8"/>
      <c r="E542" s="8"/>
      <c r="F542" s="8"/>
      <c r="G542" s="8"/>
      <c r="H542" s="8"/>
      <c r="I542" s="8"/>
      <c r="J542" s="8"/>
      <c r="K542" s="8"/>
      <c r="L542" s="8"/>
    </row>
    <row r="543" spans="1:12" ht="27.75" customHeight="1">
      <c r="A543" s="8"/>
      <c r="B543" s="8"/>
      <c r="C543" s="8"/>
      <c r="D543" s="8"/>
      <c r="E543" s="8"/>
      <c r="F543" s="8"/>
      <c r="G543" s="8"/>
      <c r="H543" s="8"/>
      <c r="I543" s="8"/>
      <c r="J543" s="8"/>
      <c r="K543" s="8"/>
      <c r="L543" s="8"/>
    </row>
    <row r="544" spans="1:12" ht="27.75" customHeight="1">
      <c r="A544" s="8"/>
      <c r="B544" s="8"/>
      <c r="C544" s="8"/>
      <c r="D544" s="8"/>
      <c r="E544" s="8"/>
      <c r="F544" s="8"/>
      <c r="G544" s="8"/>
      <c r="H544" s="8"/>
      <c r="I544" s="8"/>
      <c r="J544" s="8"/>
      <c r="K544" s="8"/>
      <c r="L544" s="8"/>
    </row>
    <row r="545" spans="1:12" ht="27.75" customHeight="1">
      <c r="A545" s="8"/>
      <c r="B545" s="8"/>
      <c r="C545" s="8"/>
      <c r="D545" s="8"/>
      <c r="E545" s="8"/>
      <c r="F545" s="8"/>
      <c r="G545" s="8"/>
      <c r="H545" s="8"/>
      <c r="I545" s="8"/>
      <c r="J545" s="8"/>
      <c r="K545" s="8"/>
      <c r="L545" s="8"/>
    </row>
    <row r="546" spans="1:12" ht="27.75" customHeight="1">
      <c r="A546" s="8"/>
      <c r="B546" s="8"/>
      <c r="C546" s="8"/>
      <c r="D546" s="8"/>
      <c r="E546" s="8"/>
      <c r="F546" s="8"/>
      <c r="G546" s="8"/>
      <c r="H546" s="8"/>
      <c r="I546" s="8"/>
      <c r="J546" s="8"/>
      <c r="K546" s="8"/>
      <c r="L546" s="8"/>
    </row>
    <row r="547" spans="1:12" ht="27.75" customHeight="1">
      <c r="A547" s="8"/>
      <c r="B547" s="8"/>
      <c r="C547" s="8"/>
      <c r="D547" s="8"/>
      <c r="E547" s="8"/>
      <c r="F547" s="8"/>
      <c r="G547" s="8"/>
      <c r="H547" s="8"/>
      <c r="I547" s="8"/>
      <c r="J547" s="8"/>
      <c r="K547" s="8"/>
      <c r="L547" s="8"/>
    </row>
    <row r="548" spans="1:12" ht="27.75" customHeight="1">
      <c r="A548" s="8"/>
      <c r="B548" s="8"/>
      <c r="C548" s="8"/>
      <c r="D548" s="8"/>
      <c r="E548" s="8"/>
      <c r="F548" s="8"/>
      <c r="G548" s="8"/>
      <c r="H548" s="8"/>
      <c r="I548" s="8"/>
      <c r="J548" s="8"/>
      <c r="K548" s="8"/>
      <c r="L548" s="8"/>
    </row>
    <row r="549" spans="1:12" ht="27.75" customHeight="1">
      <c r="A549" s="8"/>
      <c r="B549" s="8"/>
      <c r="C549" s="8"/>
      <c r="D549" s="8"/>
      <c r="E549" s="8"/>
      <c r="F549" s="8"/>
      <c r="G549" s="8"/>
      <c r="H549" s="8"/>
      <c r="I549" s="8"/>
      <c r="J549" s="8"/>
      <c r="K549" s="8"/>
      <c r="L549" s="8"/>
    </row>
    <row r="550" spans="1:12" ht="27.75" customHeight="1">
      <c r="A550" s="8"/>
      <c r="B550" s="8"/>
      <c r="C550" s="8"/>
      <c r="D550" s="8"/>
      <c r="E550" s="8"/>
      <c r="F550" s="8"/>
      <c r="G550" s="8"/>
      <c r="H550" s="8"/>
      <c r="I550" s="8"/>
      <c r="J550" s="8"/>
      <c r="K550" s="8"/>
      <c r="L550" s="8"/>
    </row>
    <row r="551" spans="1:12" ht="27.75" customHeight="1">
      <c r="A551" s="8"/>
      <c r="B551" s="8"/>
      <c r="C551" s="8"/>
      <c r="D551" s="8"/>
      <c r="E551" s="8"/>
      <c r="F551" s="8"/>
      <c r="G551" s="8"/>
      <c r="H551" s="8"/>
      <c r="I551" s="8"/>
      <c r="J551" s="8"/>
      <c r="K551" s="8"/>
      <c r="L551" s="8"/>
    </row>
    <row r="552" spans="1:12" ht="27.75" customHeight="1">
      <c r="A552" s="8"/>
      <c r="B552" s="8"/>
      <c r="C552" s="8"/>
      <c r="D552" s="8"/>
      <c r="E552" s="8"/>
      <c r="F552" s="8"/>
      <c r="G552" s="8"/>
      <c r="H552" s="8"/>
      <c r="I552" s="8"/>
      <c r="J552" s="8"/>
      <c r="K552" s="8"/>
      <c r="L552" s="8"/>
    </row>
    <row r="553" spans="1:12" ht="27.75" customHeight="1">
      <c r="A553" s="8"/>
      <c r="B553" s="8"/>
      <c r="C553" s="8"/>
      <c r="D553" s="8"/>
      <c r="E553" s="8"/>
      <c r="F553" s="8"/>
      <c r="G553" s="8"/>
      <c r="H553" s="8"/>
      <c r="I553" s="8"/>
      <c r="J553" s="8"/>
      <c r="K553" s="8"/>
      <c r="L553" s="8"/>
    </row>
    <row r="554" spans="1:12" ht="27.75" customHeight="1">
      <c r="A554" s="8"/>
      <c r="B554" s="8"/>
      <c r="C554" s="8"/>
      <c r="D554" s="8"/>
      <c r="E554" s="8"/>
      <c r="F554" s="8"/>
      <c r="G554" s="8"/>
      <c r="H554" s="8"/>
      <c r="I554" s="8"/>
      <c r="J554" s="8"/>
      <c r="K554" s="8"/>
      <c r="L554" s="8"/>
    </row>
    <row r="555" spans="1:12" ht="27.75" customHeight="1">
      <c r="A555" s="8"/>
      <c r="B555" s="8"/>
      <c r="C555" s="8"/>
      <c r="D555" s="8"/>
      <c r="E555" s="8"/>
      <c r="F555" s="8"/>
      <c r="G555" s="8"/>
      <c r="H555" s="8"/>
      <c r="I555" s="8"/>
      <c r="J555" s="8"/>
      <c r="K555" s="8"/>
      <c r="L555" s="8"/>
    </row>
    <row r="556" spans="1:12" ht="27.75" customHeight="1">
      <c r="A556" s="8"/>
      <c r="B556" s="8"/>
      <c r="C556" s="8"/>
      <c r="D556" s="8"/>
      <c r="E556" s="8"/>
      <c r="F556" s="8"/>
      <c r="G556" s="8"/>
      <c r="H556" s="8"/>
      <c r="I556" s="8"/>
      <c r="J556" s="8"/>
      <c r="K556" s="8"/>
      <c r="L556" s="8"/>
    </row>
    <row r="557" spans="1:12" ht="27.75" customHeight="1">
      <c r="A557" s="8"/>
      <c r="B557" s="8"/>
      <c r="C557" s="8"/>
      <c r="D557" s="8"/>
      <c r="E557" s="8"/>
      <c r="F557" s="8"/>
      <c r="G557" s="8"/>
      <c r="H557" s="8"/>
      <c r="I557" s="8"/>
      <c r="J557" s="8"/>
      <c r="K557" s="8"/>
      <c r="L557" s="8"/>
    </row>
    <row r="558" spans="1:12" ht="27.75" customHeight="1">
      <c r="A558" s="8"/>
      <c r="B558" s="8"/>
      <c r="C558" s="8"/>
      <c r="D558" s="8"/>
      <c r="E558" s="8"/>
      <c r="F558" s="8"/>
      <c r="G558" s="8"/>
      <c r="H558" s="8"/>
      <c r="I558" s="8"/>
      <c r="J558" s="8"/>
      <c r="K558" s="8"/>
      <c r="L558" s="8"/>
    </row>
    <row r="559" spans="1:12" ht="27.75" customHeight="1">
      <c r="A559" s="8"/>
      <c r="B559" s="8"/>
      <c r="C559" s="8"/>
      <c r="D559" s="8"/>
      <c r="E559" s="8"/>
      <c r="F559" s="8"/>
      <c r="G559" s="8"/>
      <c r="H559" s="8"/>
      <c r="I559" s="8"/>
      <c r="J559" s="8"/>
      <c r="K559" s="8"/>
      <c r="L559" s="8"/>
    </row>
    <row r="560" spans="1:12" ht="27.75" customHeight="1">
      <c r="A560" s="8"/>
      <c r="B560" s="8"/>
      <c r="C560" s="8"/>
      <c r="D560" s="8"/>
      <c r="E560" s="8"/>
      <c r="F560" s="8"/>
      <c r="G560" s="8"/>
      <c r="H560" s="8"/>
      <c r="I560" s="8"/>
      <c r="J560" s="8"/>
      <c r="K560" s="8"/>
      <c r="L560" s="8"/>
    </row>
    <row r="561" spans="1:12" ht="27.75" customHeight="1">
      <c r="A561" s="8"/>
      <c r="B561" s="8"/>
      <c r="C561" s="8"/>
      <c r="D561" s="8"/>
      <c r="E561" s="8"/>
      <c r="F561" s="8"/>
      <c r="G561" s="8"/>
      <c r="H561" s="8"/>
      <c r="I561" s="8"/>
      <c r="J561" s="8"/>
      <c r="K561" s="8"/>
      <c r="L561" s="8"/>
    </row>
    <row r="562" spans="1:12" ht="27.75" customHeight="1">
      <c r="A562" s="8"/>
      <c r="B562" s="8"/>
      <c r="C562" s="8"/>
      <c r="D562" s="8"/>
      <c r="E562" s="8"/>
      <c r="F562" s="8"/>
      <c r="G562" s="8"/>
      <c r="H562" s="8"/>
      <c r="I562" s="8"/>
      <c r="J562" s="8"/>
      <c r="K562" s="8"/>
      <c r="L562" s="8"/>
    </row>
    <row r="563" spans="1:12" ht="27.75" customHeight="1">
      <c r="A563" s="8"/>
      <c r="B563" s="8"/>
      <c r="C563" s="8"/>
      <c r="D563" s="8"/>
      <c r="E563" s="8"/>
      <c r="F563" s="8"/>
      <c r="G563" s="8"/>
      <c r="H563" s="8"/>
      <c r="I563" s="8"/>
      <c r="J563" s="8"/>
      <c r="K563" s="8"/>
      <c r="L563" s="8"/>
    </row>
    <row r="564" spans="1:12" ht="27.75" customHeight="1">
      <c r="A564" s="8"/>
      <c r="B564" s="8"/>
      <c r="C564" s="8"/>
      <c r="D564" s="8"/>
      <c r="E564" s="8"/>
      <c r="F564" s="8"/>
      <c r="G564" s="8"/>
      <c r="H564" s="8"/>
      <c r="I564" s="8"/>
      <c r="J564" s="8"/>
      <c r="K564" s="8"/>
      <c r="L564" s="8"/>
    </row>
    <row r="565" spans="1:12" ht="27.75" customHeight="1">
      <c r="A565" s="8"/>
      <c r="B565" s="8"/>
      <c r="C565" s="8"/>
      <c r="D565" s="8"/>
      <c r="E565" s="8"/>
      <c r="F565" s="8"/>
      <c r="G565" s="8"/>
      <c r="H565" s="8"/>
      <c r="I565" s="8"/>
      <c r="J565" s="8"/>
      <c r="K565" s="8"/>
      <c r="L565" s="8"/>
    </row>
    <row r="566" spans="1:12" ht="27.75" customHeight="1">
      <c r="A566" s="8"/>
      <c r="B566" s="8"/>
      <c r="C566" s="8"/>
      <c r="D566" s="8"/>
      <c r="E566" s="8"/>
      <c r="F566" s="8"/>
      <c r="G566" s="8"/>
      <c r="H566" s="8"/>
      <c r="I566" s="8"/>
      <c r="J566" s="8"/>
      <c r="K566" s="8"/>
      <c r="L566" s="8"/>
    </row>
    <row r="567" spans="1:12" ht="27.75" customHeight="1">
      <c r="A567" s="8"/>
      <c r="B567" s="8"/>
      <c r="C567" s="8"/>
      <c r="D567" s="8"/>
      <c r="E567" s="8"/>
      <c r="F567" s="8"/>
      <c r="G567" s="8"/>
      <c r="H567" s="8"/>
      <c r="I567" s="8"/>
      <c r="J567" s="8"/>
      <c r="K567" s="8"/>
      <c r="L567" s="8"/>
    </row>
    <row r="568" spans="1:12" ht="27.75" customHeight="1">
      <c r="A568" s="8"/>
      <c r="B568" s="8"/>
      <c r="C568" s="8"/>
      <c r="D568" s="8"/>
      <c r="E568" s="8"/>
      <c r="F568" s="8"/>
      <c r="G568" s="8"/>
      <c r="H568" s="8"/>
      <c r="I568" s="8"/>
      <c r="J568" s="8"/>
      <c r="K568" s="8"/>
      <c r="L568" s="8"/>
    </row>
    <row r="569" spans="1:12" ht="27.75" customHeight="1">
      <c r="A569" s="8"/>
      <c r="B569" s="8"/>
      <c r="C569" s="8"/>
      <c r="D569" s="8"/>
      <c r="E569" s="8"/>
      <c r="F569" s="8"/>
      <c r="G569" s="8"/>
      <c r="H569" s="8"/>
      <c r="I569" s="8"/>
      <c r="J569" s="8"/>
      <c r="K569" s="8"/>
      <c r="L569" s="8"/>
    </row>
    <row r="570" spans="1:12" ht="27.75" customHeight="1">
      <c r="A570" s="8"/>
      <c r="B570" s="8"/>
      <c r="C570" s="8"/>
      <c r="D570" s="8"/>
      <c r="E570" s="8"/>
      <c r="F570" s="8"/>
      <c r="G570" s="8"/>
      <c r="H570" s="8"/>
      <c r="I570" s="8"/>
      <c r="J570" s="8"/>
      <c r="K570" s="8"/>
      <c r="L570" s="8"/>
    </row>
    <row r="571" spans="1:12" ht="27.75" customHeight="1">
      <c r="A571" s="8"/>
      <c r="B571" s="8"/>
      <c r="C571" s="8"/>
      <c r="D571" s="8"/>
      <c r="E571" s="8"/>
      <c r="F571" s="8"/>
      <c r="G571" s="8"/>
      <c r="H571" s="8"/>
      <c r="I571" s="8"/>
      <c r="J571" s="8"/>
      <c r="K571" s="8"/>
      <c r="L571" s="8"/>
    </row>
    <row r="572" spans="1:12" ht="27.75" customHeight="1">
      <c r="A572" s="8"/>
      <c r="B572" s="8"/>
      <c r="C572" s="8"/>
      <c r="D572" s="8"/>
      <c r="E572" s="8"/>
      <c r="F572" s="8"/>
      <c r="G572" s="8"/>
      <c r="H572" s="8"/>
      <c r="I572" s="8"/>
      <c r="J572" s="8"/>
      <c r="K572" s="8"/>
      <c r="L572" s="8"/>
    </row>
    <row r="573" spans="1:12" ht="27.75" customHeight="1">
      <c r="A573" s="8"/>
      <c r="B573" s="8"/>
      <c r="C573" s="8"/>
      <c r="D573" s="8"/>
      <c r="E573" s="8"/>
      <c r="F573" s="8"/>
      <c r="G573" s="8"/>
      <c r="H573" s="8"/>
      <c r="I573" s="8"/>
      <c r="J573" s="8"/>
      <c r="K573" s="8"/>
      <c r="L573" s="8"/>
    </row>
    <row r="574" spans="1:12" ht="27.75" customHeight="1">
      <c r="A574" s="8"/>
      <c r="B574" s="8"/>
      <c r="C574" s="8"/>
      <c r="D574" s="8"/>
      <c r="E574" s="8"/>
      <c r="F574" s="8"/>
      <c r="G574" s="8"/>
      <c r="H574" s="8"/>
      <c r="I574" s="8"/>
      <c r="J574" s="8"/>
      <c r="K574" s="8"/>
      <c r="L574" s="8"/>
    </row>
    <row r="575" spans="1:12" ht="27.75" customHeight="1">
      <c r="A575" s="8"/>
      <c r="B575" s="8"/>
      <c r="C575" s="8"/>
      <c r="D575" s="8"/>
      <c r="E575" s="8"/>
      <c r="F575" s="8"/>
      <c r="G575" s="8"/>
      <c r="H575" s="8"/>
      <c r="I575" s="8"/>
      <c r="J575" s="8"/>
      <c r="K575" s="8"/>
      <c r="L575" s="8"/>
    </row>
    <row r="576" spans="1:12" ht="27.75" customHeight="1">
      <c r="A576" s="8"/>
      <c r="B576" s="8"/>
      <c r="C576" s="8"/>
      <c r="D576" s="8"/>
      <c r="E576" s="8"/>
      <c r="F576" s="8"/>
      <c r="G576" s="8"/>
      <c r="H576" s="8"/>
      <c r="I576" s="8"/>
      <c r="J576" s="8"/>
      <c r="K576" s="8"/>
      <c r="L576" s="8"/>
    </row>
    <row r="577" spans="1:12" ht="27.75" customHeight="1">
      <c r="A577" s="8"/>
      <c r="B577" s="8"/>
      <c r="C577" s="8"/>
      <c r="D577" s="8"/>
      <c r="E577" s="8"/>
      <c r="F577" s="8"/>
      <c r="G577" s="8"/>
      <c r="H577" s="8"/>
      <c r="I577" s="8"/>
      <c r="J577" s="8"/>
      <c r="K577" s="8"/>
      <c r="L577" s="8"/>
    </row>
    <row r="578" spans="1:12" ht="27.75" customHeight="1">
      <c r="A578" s="8"/>
      <c r="B578" s="8"/>
      <c r="C578" s="8"/>
      <c r="D578" s="8"/>
      <c r="E578" s="8"/>
      <c r="F578" s="8"/>
      <c r="G578" s="8"/>
      <c r="H578" s="8"/>
      <c r="I578" s="8"/>
      <c r="J578" s="8"/>
      <c r="K578" s="8"/>
      <c r="L578" s="8"/>
    </row>
    <row r="579" spans="1:12" ht="27.75" customHeight="1">
      <c r="A579" s="8"/>
      <c r="B579" s="8"/>
      <c r="C579" s="8"/>
      <c r="D579" s="8"/>
      <c r="E579" s="8"/>
      <c r="F579" s="8"/>
      <c r="G579" s="8"/>
      <c r="H579" s="8"/>
      <c r="I579" s="8"/>
      <c r="J579" s="8"/>
      <c r="K579" s="8"/>
      <c r="L579" s="8"/>
    </row>
    <row r="580" spans="1:12" ht="27.75" customHeight="1">
      <c r="A580" s="8"/>
      <c r="B580" s="8"/>
      <c r="C580" s="8"/>
      <c r="D580" s="8"/>
      <c r="E580" s="8"/>
      <c r="F580" s="8"/>
      <c r="G580" s="8"/>
      <c r="H580" s="8"/>
      <c r="I580" s="8"/>
      <c r="J580" s="8"/>
      <c r="K580" s="8"/>
      <c r="L580" s="8"/>
    </row>
    <row r="581" spans="1:12" ht="27.75" customHeight="1">
      <c r="A581" s="8"/>
      <c r="B581" s="8"/>
      <c r="C581" s="8"/>
      <c r="D581" s="8"/>
      <c r="E581" s="8"/>
      <c r="F581" s="8"/>
      <c r="G581" s="8"/>
      <c r="H581" s="8"/>
      <c r="I581" s="8"/>
      <c r="J581" s="8"/>
      <c r="K581" s="8"/>
      <c r="L581" s="8"/>
    </row>
    <row r="582" spans="1:12" ht="27.75" customHeight="1">
      <c r="A582" s="8"/>
      <c r="B582" s="8"/>
      <c r="C582" s="8"/>
      <c r="D582" s="8"/>
      <c r="E582" s="8"/>
      <c r="F582" s="8"/>
      <c r="G582" s="8"/>
      <c r="H582" s="8"/>
      <c r="I582" s="8"/>
      <c r="J582" s="8"/>
      <c r="K582" s="8"/>
      <c r="L582" s="8"/>
    </row>
    <row r="583" spans="1:12" ht="27.75" customHeight="1">
      <c r="A583" s="8"/>
      <c r="B583" s="8"/>
      <c r="C583" s="8"/>
      <c r="D583" s="8"/>
      <c r="E583" s="8"/>
      <c r="F583" s="8"/>
      <c r="G583" s="8"/>
      <c r="H583" s="8"/>
      <c r="I583" s="8"/>
      <c r="J583" s="8"/>
      <c r="K583" s="8"/>
      <c r="L583" s="8"/>
    </row>
    <row r="584" spans="1:12" ht="27.75" customHeight="1">
      <c r="A584" s="8"/>
      <c r="B584" s="8"/>
      <c r="C584" s="8"/>
      <c r="D584" s="8"/>
      <c r="E584" s="8"/>
      <c r="F584" s="8"/>
      <c r="G584" s="8"/>
      <c r="H584" s="8"/>
      <c r="I584" s="8"/>
      <c r="J584" s="8"/>
      <c r="K584" s="8"/>
      <c r="L584" s="8"/>
    </row>
    <row r="585" spans="1:12" ht="27.75" customHeight="1">
      <c r="A585" s="8"/>
      <c r="B585" s="8"/>
      <c r="C585" s="8"/>
      <c r="D585" s="8"/>
      <c r="E585" s="8"/>
      <c r="F585" s="8"/>
      <c r="G585" s="8"/>
      <c r="H585" s="8"/>
      <c r="I585" s="8"/>
      <c r="J585" s="8"/>
      <c r="K585" s="8"/>
      <c r="L585" s="8"/>
    </row>
    <row r="586" spans="1:12" ht="27.75" customHeight="1">
      <c r="A586" s="8"/>
      <c r="B586" s="8"/>
      <c r="D586" s="8"/>
      <c r="E586" s="8"/>
      <c r="F586" s="8"/>
      <c r="G586" s="8"/>
      <c r="H586" s="8"/>
      <c r="I586" s="8"/>
      <c r="J586" s="8"/>
      <c r="K586" s="8"/>
      <c r="L586" s="8"/>
    </row>
    <row r="587" spans="1:12" ht="27.75" customHeight="1">
      <c r="A587" s="8"/>
      <c r="B587" s="8"/>
      <c r="D587" s="8"/>
      <c r="E587" s="8"/>
      <c r="F587" s="8"/>
      <c r="G587" s="8"/>
      <c r="H587" s="8"/>
      <c r="I587" s="8"/>
      <c r="J587" s="8"/>
      <c r="K587" s="8"/>
      <c r="L587" s="8"/>
    </row>
    <row r="588" spans="1:12" ht="27.75" customHeight="1">
      <c r="A588" s="8"/>
      <c r="B588" s="8"/>
      <c r="D588" s="8"/>
      <c r="E588" s="8"/>
      <c r="F588" s="8"/>
      <c r="G588" s="8"/>
      <c r="H588" s="8"/>
      <c r="I588" s="8"/>
      <c r="J588" s="8"/>
      <c r="K588" s="8"/>
      <c r="L588" s="8"/>
    </row>
    <row r="589" spans="1:12" ht="27.75" customHeight="1">
      <c r="A589" s="8"/>
      <c r="B589" s="8"/>
      <c r="D589" s="8"/>
      <c r="E589" s="8"/>
      <c r="F589" s="8"/>
      <c r="G589" s="8"/>
      <c r="H589" s="8"/>
      <c r="I589" s="8"/>
      <c r="J589" s="8"/>
      <c r="K589" s="8"/>
      <c r="L589" s="8"/>
    </row>
    <row r="590" spans="1:12" ht="27.75" customHeight="1">
      <c r="A590" s="8"/>
      <c r="B590" s="8"/>
      <c r="D590" s="8"/>
      <c r="E590" s="8"/>
      <c r="F590" s="8"/>
      <c r="G590" s="8"/>
      <c r="H590" s="8"/>
      <c r="I590" s="8"/>
      <c r="J590" s="8"/>
      <c r="K590" s="8"/>
      <c r="L590" s="8"/>
    </row>
    <row r="591" spans="1:12" ht="27.75" customHeight="1">
      <c r="A591" s="8"/>
      <c r="B591" s="8"/>
      <c r="D591" s="8"/>
      <c r="E591" s="8"/>
      <c r="F591" s="8"/>
      <c r="G591" s="8"/>
      <c r="H591" s="8"/>
      <c r="I591" s="8"/>
      <c r="J591" s="8"/>
      <c r="K591" s="8"/>
      <c r="L591" s="8"/>
    </row>
    <row r="592" spans="1:12" ht="27.75" customHeight="1">
      <c r="A592" s="8"/>
      <c r="B592" s="8"/>
      <c r="D592" s="8"/>
      <c r="E592" s="8"/>
      <c r="F592" s="8"/>
      <c r="G592" s="8"/>
      <c r="H592" s="8"/>
      <c r="I592" s="8"/>
      <c r="J592" s="8"/>
      <c r="K592" s="8"/>
      <c r="L592" s="8"/>
    </row>
    <row r="593" spans="1:12" ht="27.75" customHeight="1">
      <c r="A593" s="8"/>
      <c r="B593" s="8"/>
      <c r="D593" s="8"/>
      <c r="E593" s="8"/>
      <c r="F593" s="8"/>
      <c r="G593" s="8"/>
      <c r="H593" s="8"/>
      <c r="I593" s="8"/>
      <c r="J593" s="8"/>
      <c r="K593" s="8"/>
      <c r="L593" s="8"/>
    </row>
    <row r="594" spans="1:12" ht="27.75" customHeight="1">
      <c r="A594" s="8"/>
      <c r="B594" s="8"/>
      <c r="D594" s="8"/>
      <c r="E594" s="8"/>
      <c r="F594" s="8"/>
      <c r="G594" s="8"/>
      <c r="H594" s="8"/>
      <c r="I594" s="8"/>
      <c r="J594" s="8"/>
      <c r="K594" s="8"/>
      <c r="L594" s="8"/>
    </row>
    <row r="595" spans="1:12" ht="27.75" customHeight="1">
      <c r="A595" s="8"/>
      <c r="B595" s="8"/>
      <c r="D595" s="8"/>
      <c r="E595" s="8"/>
      <c r="F595" s="8"/>
      <c r="G595" s="8"/>
      <c r="H595" s="8"/>
      <c r="I595" s="8"/>
      <c r="J595" s="8"/>
      <c r="K595" s="8"/>
      <c r="L595" s="8"/>
    </row>
    <row r="596" spans="1:12" ht="27.75" customHeight="1">
      <c r="A596" s="8"/>
      <c r="B596" s="8"/>
      <c r="D596" s="8"/>
      <c r="E596" s="8"/>
      <c r="F596" s="8"/>
      <c r="G596" s="8"/>
      <c r="H596" s="8"/>
      <c r="I596" s="8"/>
      <c r="J596" s="8"/>
      <c r="K596" s="8"/>
      <c r="L596" s="8"/>
    </row>
    <row r="597" spans="1:12" ht="27.75" customHeight="1">
      <c r="A597" s="8"/>
      <c r="B597" s="8"/>
      <c r="D597" s="8"/>
      <c r="E597" s="8"/>
      <c r="F597" s="8"/>
      <c r="G597" s="8"/>
      <c r="H597" s="8"/>
      <c r="I597" s="8"/>
      <c r="J597" s="8"/>
      <c r="K597" s="8"/>
      <c r="L597" s="8"/>
    </row>
    <row r="598" spans="1:12" ht="27.75" customHeight="1">
      <c r="A598" s="8"/>
      <c r="B598" s="8"/>
      <c r="D598" s="8"/>
      <c r="E598" s="8"/>
      <c r="F598" s="8"/>
      <c r="G598" s="8"/>
      <c r="H598" s="8"/>
      <c r="I598" s="8"/>
      <c r="J598" s="8"/>
      <c r="K598" s="8"/>
      <c r="L598" s="8"/>
    </row>
    <row r="599" spans="1:12" ht="27.75" customHeight="1">
      <c r="A599" s="8"/>
      <c r="B599" s="8"/>
      <c r="D599" s="8"/>
      <c r="E599" s="8"/>
      <c r="F599" s="8"/>
      <c r="G599" s="8"/>
      <c r="H599" s="8"/>
      <c r="I599" s="8"/>
      <c r="J599" s="8"/>
      <c r="K599" s="8"/>
      <c r="L599" s="8"/>
    </row>
    <row r="600" spans="1:12" ht="27.75" customHeight="1">
      <c r="A600" s="8"/>
      <c r="B600" s="8"/>
      <c r="D600" s="8"/>
      <c r="E600" s="8"/>
      <c r="F600" s="8"/>
      <c r="G600" s="8"/>
      <c r="H600" s="8"/>
      <c r="I600" s="8"/>
      <c r="J600" s="8"/>
      <c r="K600" s="8"/>
      <c r="L600" s="8"/>
    </row>
    <row r="601" spans="1:12" ht="27.75" customHeight="1">
      <c r="A601" s="8"/>
      <c r="B601" s="8"/>
      <c r="D601" s="8"/>
      <c r="E601" s="8"/>
      <c r="F601" s="8"/>
      <c r="G601" s="8"/>
      <c r="H601" s="8"/>
      <c r="I601" s="8"/>
      <c r="J601" s="8"/>
      <c r="K601" s="8"/>
      <c r="L601" s="8"/>
    </row>
    <row r="602" spans="1:12" ht="27.75" customHeight="1">
      <c r="A602" s="8"/>
      <c r="B602" s="8"/>
      <c r="D602" s="8"/>
      <c r="E602" s="8"/>
      <c r="F602" s="8"/>
      <c r="G602" s="8"/>
      <c r="H602" s="8"/>
      <c r="I602" s="8"/>
      <c r="J602" s="8"/>
      <c r="K602" s="8"/>
      <c r="L602" s="8"/>
    </row>
    <row r="603" spans="1:12" ht="27.75" customHeight="1">
      <c r="A603" s="8"/>
      <c r="B603" s="8"/>
      <c r="D603" s="8"/>
      <c r="E603" s="8"/>
      <c r="F603" s="8"/>
      <c r="G603" s="8"/>
      <c r="H603" s="8"/>
      <c r="I603" s="8"/>
      <c r="J603" s="8"/>
      <c r="K603" s="8"/>
      <c r="L603" s="8"/>
    </row>
    <row r="604" spans="1:12" ht="27.75" customHeight="1">
      <c r="A604" s="8"/>
      <c r="B604" s="8"/>
      <c r="D604" s="8"/>
      <c r="E604" s="8"/>
      <c r="F604" s="8"/>
      <c r="G604" s="8"/>
      <c r="H604" s="8"/>
      <c r="I604" s="8"/>
      <c r="J604" s="8"/>
      <c r="K604" s="8"/>
      <c r="L604" s="8"/>
    </row>
    <row r="605" spans="1:12" ht="27.75" customHeight="1">
      <c r="A605" s="8"/>
      <c r="B605" s="8"/>
      <c r="D605" s="8"/>
      <c r="E605" s="8"/>
      <c r="F605" s="8"/>
      <c r="G605" s="8"/>
      <c r="H605" s="8"/>
      <c r="I605" s="8"/>
      <c r="J605" s="8"/>
      <c r="K605" s="8"/>
      <c r="L605" s="8"/>
    </row>
    <row r="606" spans="1:12" ht="27.75" customHeight="1">
      <c r="A606" s="8"/>
      <c r="B606" s="8"/>
      <c r="D606" s="8"/>
      <c r="E606" s="8"/>
      <c r="F606" s="8"/>
      <c r="G606" s="8"/>
      <c r="H606" s="8"/>
      <c r="I606" s="8"/>
      <c r="J606" s="8"/>
      <c r="K606" s="8"/>
      <c r="L606" s="8"/>
    </row>
    <row r="607" spans="1:12" ht="27.75" customHeight="1">
      <c r="A607" s="8"/>
      <c r="B607" s="8"/>
      <c r="D607" s="8"/>
      <c r="E607" s="8"/>
      <c r="F607" s="8"/>
      <c r="G607" s="8"/>
      <c r="H607" s="8"/>
      <c r="I607" s="8"/>
      <c r="J607" s="8"/>
      <c r="K607" s="8"/>
      <c r="L607" s="8"/>
    </row>
    <row r="608" spans="1:12" ht="27.75" customHeight="1">
      <c r="A608" s="8"/>
      <c r="B608" s="8"/>
      <c r="D608" s="8"/>
      <c r="E608" s="8"/>
      <c r="F608" s="8"/>
      <c r="G608" s="8"/>
      <c r="H608" s="8"/>
      <c r="I608" s="8"/>
      <c r="J608" s="8"/>
      <c r="K608" s="8"/>
      <c r="L608" s="8"/>
    </row>
    <row r="609" spans="1:12" ht="27.75" customHeight="1">
      <c r="A609" s="8"/>
      <c r="B609" s="8"/>
      <c r="D609" s="8"/>
      <c r="E609" s="8"/>
      <c r="F609" s="8"/>
      <c r="G609" s="8"/>
      <c r="H609" s="8"/>
      <c r="I609" s="8"/>
      <c r="J609" s="8"/>
      <c r="K609" s="8"/>
      <c r="L609" s="8"/>
    </row>
    <row r="610" spans="1:12" ht="27.75" customHeight="1">
      <c r="A610" s="8"/>
      <c r="B610" s="8"/>
      <c r="D610" s="8"/>
      <c r="E610" s="8"/>
      <c r="F610" s="8"/>
      <c r="G610" s="8"/>
      <c r="H610" s="8"/>
      <c r="I610" s="8"/>
      <c r="J610" s="8"/>
      <c r="K610" s="8"/>
      <c r="L610" s="8"/>
    </row>
    <row r="611" spans="1:12" ht="27.75" customHeight="1">
      <c r="A611" s="8"/>
      <c r="B611" s="8"/>
      <c r="D611" s="8"/>
      <c r="E611" s="8"/>
      <c r="F611" s="8"/>
      <c r="G611" s="8"/>
      <c r="H611" s="8"/>
      <c r="I611" s="8"/>
      <c r="J611" s="8"/>
      <c r="K611" s="8"/>
      <c r="L611" s="8"/>
    </row>
    <row r="612" spans="1:12" ht="27.75" customHeight="1">
      <c r="A612" s="8"/>
      <c r="B612" s="8"/>
      <c r="D612" s="8"/>
      <c r="E612" s="8"/>
      <c r="F612" s="8"/>
      <c r="G612" s="8"/>
      <c r="H612" s="8"/>
      <c r="I612" s="8"/>
      <c r="J612" s="8"/>
      <c r="K612" s="8"/>
      <c r="L612" s="8"/>
    </row>
    <row r="613" spans="1:12" ht="27.75" customHeight="1">
      <c r="A613" s="8"/>
      <c r="B613" s="8"/>
      <c r="D613" s="8"/>
      <c r="E613" s="8"/>
      <c r="F613" s="8"/>
      <c r="G613" s="8"/>
      <c r="H613" s="8"/>
      <c r="I613" s="8"/>
      <c r="J613" s="8"/>
      <c r="K613" s="8"/>
      <c r="L613" s="8"/>
    </row>
    <row r="614" spans="1:12" ht="27.75" customHeight="1">
      <c r="A614" s="8"/>
      <c r="B614" s="8"/>
      <c r="D614" s="8"/>
      <c r="E614" s="8"/>
      <c r="F614" s="8"/>
      <c r="G614" s="8"/>
      <c r="H614" s="8"/>
      <c r="I614" s="8"/>
      <c r="J614" s="8"/>
      <c r="K614" s="8"/>
      <c r="L614" s="8"/>
    </row>
    <row r="615" spans="1:12" ht="27.75" customHeight="1">
      <c r="A615" s="8"/>
      <c r="B615" s="8"/>
      <c r="D615" s="8"/>
      <c r="E615" s="8"/>
      <c r="F615" s="8"/>
      <c r="G615" s="8"/>
      <c r="H615" s="8"/>
      <c r="I615" s="8"/>
      <c r="J615" s="8"/>
      <c r="K615" s="8"/>
      <c r="L615" s="8"/>
    </row>
    <row r="616" spans="1:12" ht="27.75" customHeight="1">
      <c r="A616" s="8"/>
      <c r="B616" s="8"/>
      <c r="D616" s="8"/>
      <c r="E616" s="8"/>
      <c r="F616" s="8"/>
      <c r="G616" s="8"/>
      <c r="H616" s="8"/>
      <c r="I616" s="8"/>
      <c r="J616" s="8"/>
      <c r="K616" s="8"/>
      <c r="L616" s="8"/>
    </row>
    <row r="617" spans="1:12" ht="27.75" customHeight="1">
      <c r="A617" s="8"/>
      <c r="B617" s="8"/>
      <c r="D617" s="8"/>
      <c r="E617" s="8"/>
      <c r="F617" s="8"/>
      <c r="G617" s="8"/>
      <c r="H617" s="8"/>
      <c r="I617" s="8"/>
      <c r="J617" s="8"/>
      <c r="K617" s="8"/>
      <c r="L617" s="8"/>
    </row>
    <row r="618" spans="1:12" ht="27.75" customHeight="1">
      <c r="A618" s="8"/>
      <c r="B618" s="8"/>
      <c r="D618" s="8"/>
      <c r="E618" s="8"/>
      <c r="F618" s="8"/>
      <c r="G618" s="8"/>
      <c r="H618" s="8"/>
      <c r="I618" s="8"/>
      <c r="J618" s="8"/>
      <c r="K618" s="8"/>
      <c r="L618" s="8"/>
    </row>
    <row r="619" spans="1:12" ht="27.75" customHeight="1">
      <c r="A619" s="8"/>
    </row>
  </sheetData>
  <sheetProtection formatRows="0"/>
  <dataValidations count="1">
    <dataValidation type="list" allowBlank="1" showInputMessage="1" showErrorMessage="1" sqref="B15:B16" xr:uid="{9A0ED36B-EDB0-4D2D-9A2E-5E2484DA8E5D}">
      <formula1>Atténuation</formula1>
    </dataValidation>
  </dataValidations>
  <pageMargins left="0.7" right="0.7" top="0.75" bottom="0.75" header="0.3" footer="0.3"/>
  <tableParts count="2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tabColor theme="8" tint="0.79998168889431442"/>
  </sheetPr>
  <dimension ref="A1:CT359"/>
  <sheetViews>
    <sheetView showGridLines="0" zoomScale="65" zoomScaleNormal="65" zoomScaleSheetLayoutView="20" workbookViewId="0">
      <selection activeCell="C17" sqref="C17"/>
    </sheetView>
  </sheetViews>
  <sheetFormatPr baseColWidth="10" defaultColWidth="11.5703125" defaultRowHeight="12.75"/>
  <cols>
    <col min="1" max="1" width="16.42578125" style="114" customWidth="1"/>
    <col min="2" max="2" width="43.42578125" style="114" customWidth="1"/>
    <col min="3" max="3" width="20.5703125" style="114" bestFit="1" customWidth="1"/>
    <col min="4" max="19" width="11.5703125" style="114"/>
    <col min="20" max="20" width="24.85546875" style="114" customWidth="1"/>
    <col min="21" max="21" width="17.42578125" style="114" customWidth="1"/>
    <col min="22" max="22" width="19.140625" style="114" customWidth="1"/>
    <col min="23" max="23" width="19.5703125" style="114" customWidth="1"/>
    <col min="24" max="24" width="28.5703125" style="114" customWidth="1"/>
    <col min="25" max="25" width="29.5703125" style="114" customWidth="1"/>
    <col min="26" max="47" width="11.42578125" style="114" hidden="1" customWidth="1"/>
    <col min="48" max="16384" width="11.5703125" style="114"/>
  </cols>
  <sheetData>
    <row r="1" spans="1:98" s="107" customFormat="1" ht="30">
      <c r="A1" s="135" t="s">
        <v>317</v>
      </c>
    </row>
    <row r="2" spans="1:98" s="107" customFormat="1" ht="24" customHeight="1"/>
    <row r="3" spans="1:98" s="107" customFormat="1" ht="20.25" customHeight="1">
      <c r="B3" s="108" t="s">
        <v>307</v>
      </c>
      <c r="C3" s="109"/>
      <c r="D3" s="109"/>
      <c r="E3" s="109"/>
      <c r="F3" s="109"/>
      <c r="G3" s="110"/>
    </row>
    <row r="4" spans="1:98" s="107" customFormat="1" ht="94.5" customHeight="1">
      <c r="B4" s="111"/>
      <c r="C4" s="112"/>
      <c r="D4" s="112"/>
      <c r="E4" s="112"/>
      <c r="F4" s="112"/>
      <c r="G4" s="113"/>
    </row>
    <row r="5" spans="1:98" ht="19.5" customHeight="1"/>
    <row r="6" spans="1:98" s="120" customFormat="1" ht="18">
      <c r="A6" s="106" t="s">
        <v>306</v>
      </c>
      <c r="B6" s="115"/>
      <c r="C6" s="115"/>
      <c r="D6" s="115"/>
      <c r="E6" s="115"/>
      <c r="F6" s="115"/>
      <c r="G6" s="115"/>
      <c r="H6" s="115"/>
      <c r="I6" s="115"/>
      <c r="J6" s="115"/>
      <c r="K6" s="115"/>
      <c r="L6" s="115"/>
      <c r="M6" s="115"/>
      <c r="N6" s="115"/>
      <c r="O6" s="115"/>
      <c r="P6" s="115"/>
      <c r="Q6" s="116"/>
      <c r="R6" s="117"/>
      <c r="S6" s="117"/>
      <c r="T6" s="114"/>
      <c r="U6" s="114"/>
      <c r="V6" s="114"/>
      <c r="W6" s="114"/>
      <c r="X6" s="114"/>
      <c r="Y6" s="114"/>
      <c r="Z6" s="118" t="s">
        <v>57</v>
      </c>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9"/>
      <c r="CE6" s="119"/>
      <c r="CF6" s="119"/>
      <c r="CG6" s="119"/>
      <c r="CH6" s="119"/>
      <c r="CI6" s="119"/>
      <c r="CJ6" s="119"/>
      <c r="CK6" s="119"/>
      <c r="CL6" s="119"/>
      <c r="CM6" s="119"/>
      <c r="CN6" s="119"/>
      <c r="CO6" s="119"/>
      <c r="CP6" s="119"/>
      <c r="CQ6" s="119"/>
      <c r="CR6" s="119"/>
      <c r="CS6" s="119"/>
      <c r="CT6" s="119"/>
    </row>
    <row r="7" spans="1:98" s="120" customFormat="1" ht="25.5">
      <c r="A7" s="121" t="s">
        <v>55</v>
      </c>
      <c r="B7" s="121" t="s">
        <v>132</v>
      </c>
      <c r="C7" s="122" t="s">
        <v>14</v>
      </c>
      <c r="D7" s="122" t="s">
        <v>15</v>
      </c>
      <c r="E7" s="123">
        <v>2006</v>
      </c>
      <c r="F7" s="123">
        <v>2010</v>
      </c>
      <c r="G7" s="123">
        <v>2011</v>
      </c>
      <c r="H7" s="123">
        <v>2012</v>
      </c>
      <c r="I7" s="123">
        <v>2013</v>
      </c>
      <c r="J7" s="123">
        <v>2014</v>
      </c>
      <c r="K7" s="123">
        <v>2015</v>
      </c>
      <c r="L7" s="123">
        <v>2016</v>
      </c>
      <c r="M7" s="123">
        <v>2017</v>
      </c>
      <c r="N7" s="123">
        <v>2018</v>
      </c>
      <c r="O7" s="123">
        <v>2019</v>
      </c>
      <c r="P7" s="123">
        <v>2020</v>
      </c>
      <c r="Q7" s="123">
        <v>2021</v>
      </c>
      <c r="R7" s="123">
        <v>2022</v>
      </c>
      <c r="S7" s="123">
        <v>2023</v>
      </c>
      <c r="T7" s="123" t="s">
        <v>127</v>
      </c>
      <c r="U7" s="123" t="s">
        <v>128</v>
      </c>
      <c r="V7" s="123" t="s">
        <v>129</v>
      </c>
      <c r="W7" s="123" t="s">
        <v>130</v>
      </c>
      <c r="X7" s="123" t="s">
        <v>131</v>
      </c>
      <c r="Y7" s="114"/>
      <c r="Z7" s="123">
        <v>2006</v>
      </c>
      <c r="AA7" s="123">
        <v>2010</v>
      </c>
      <c r="AB7" s="123">
        <v>2011</v>
      </c>
      <c r="AC7" s="123">
        <v>2012</v>
      </c>
      <c r="AD7" s="123">
        <v>2013</v>
      </c>
      <c r="AE7" s="123">
        <v>2014</v>
      </c>
      <c r="AF7" s="123">
        <v>2015</v>
      </c>
      <c r="AG7" s="123">
        <v>2016</v>
      </c>
      <c r="AH7" s="123">
        <v>2017</v>
      </c>
      <c r="AI7" s="123">
        <v>2018</v>
      </c>
      <c r="AJ7" s="123">
        <v>2019</v>
      </c>
      <c r="AK7" s="123">
        <v>2020</v>
      </c>
      <c r="AL7" s="123">
        <v>2021</v>
      </c>
      <c r="AM7" s="123">
        <v>2022</v>
      </c>
      <c r="AN7" s="123">
        <v>2023</v>
      </c>
      <c r="AO7" s="123">
        <v>2024</v>
      </c>
      <c r="AP7" s="123">
        <v>2025</v>
      </c>
      <c r="AQ7" s="123">
        <v>2026</v>
      </c>
      <c r="AR7" s="123">
        <v>2027</v>
      </c>
      <c r="AS7" s="123">
        <v>2028</v>
      </c>
      <c r="AT7" s="123">
        <v>2029</v>
      </c>
      <c r="AU7" s="123">
        <v>2030</v>
      </c>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9"/>
      <c r="CE7" s="119"/>
      <c r="CF7" s="119"/>
      <c r="CG7" s="119"/>
      <c r="CH7" s="119"/>
      <c r="CI7" s="119"/>
      <c r="CJ7" s="119"/>
      <c r="CK7" s="119"/>
      <c r="CL7" s="119"/>
      <c r="CM7" s="119"/>
      <c r="CN7" s="119"/>
      <c r="CO7" s="119"/>
      <c r="CP7" s="119"/>
      <c r="CQ7" s="119"/>
      <c r="CR7" s="119"/>
      <c r="CS7" s="119"/>
      <c r="CT7" s="119"/>
    </row>
    <row r="8" spans="1:98" s="120" customFormat="1">
      <c r="A8" s="124">
        <v>1</v>
      </c>
      <c r="B8" s="125"/>
      <c r="C8" s="125"/>
      <c r="D8" s="124" t="str">
        <f>IF(ISNA(VLOOKUP(C8,Hypothèses!$D$6:$G$14,4,0)),"",VLOOKUP(C8,Hypothèses!$D$6:$G$14,4,0))</f>
        <v/>
      </c>
      <c r="E8" s="126"/>
      <c r="F8" s="126"/>
      <c r="G8" s="126"/>
      <c r="H8" s="126"/>
      <c r="I8" s="126"/>
      <c r="J8" s="126"/>
      <c r="K8" s="126"/>
      <c r="L8" s="126"/>
      <c r="M8" s="126"/>
      <c r="N8" s="126"/>
      <c r="O8" s="126"/>
      <c r="P8" s="126"/>
      <c r="Q8" s="126"/>
      <c r="R8" s="126"/>
      <c r="S8" s="126"/>
      <c r="T8" s="126"/>
      <c r="U8" s="126"/>
      <c r="V8" s="126"/>
      <c r="W8" s="126"/>
      <c r="X8" s="126"/>
      <c r="Y8" s="114"/>
      <c r="Z8" s="126">
        <f>IF(ISNA(E8*VLOOKUP($C8,Hypothèses!$D$6:$F$13,3,0)),0,E8*VLOOKUP($C8,Hypothèses!$D$6:$F$13,3,0))</f>
        <v>0</v>
      </c>
      <c r="AA8" s="126">
        <f>IF(ISNA(F8*VLOOKUP($C8,Hypothèses!$D$6:$F$13,3,0)),0,F8*VLOOKUP($C8,Hypothèses!$D$6:$F$13,3,0))</f>
        <v>0</v>
      </c>
      <c r="AB8" s="126">
        <f>IF(ISNA(G8*VLOOKUP($C8,Hypothèses!$D$6:$F$13,3,0)),0,G8*VLOOKUP($C8,Hypothèses!$D$6:$F$13,3,0))</f>
        <v>0</v>
      </c>
      <c r="AC8" s="126">
        <f>IF(ISNA(H8*VLOOKUP($C8,Hypothèses!$D$6:$F$13,3,0)),0,H8*VLOOKUP($C8,Hypothèses!$D$6:$F$13,3,0))</f>
        <v>0</v>
      </c>
      <c r="AD8" s="126">
        <f>IF(ISNA(I8*VLOOKUP($C8,Hypothèses!$D$6:$F$13,3,0)),0,I8*VLOOKUP($C8,Hypothèses!$D$6:$F$13,3,0))</f>
        <v>0</v>
      </c>
      <c r="AE8" s="126">
        <f>IF(ISNA(J8*VLOOKUP($C8,Hypothèses!$D$6:$F$13,3,0)),0,J8*VLOOKUP($C8,Hypothèses!$D$6:$F$13,3,0))</f>
        <v>0</v>
      </c>
      <c r="AF8" s="126">
        <f>IF(ISNA(K8*VLOOKUP($C8,Hypothèses!$D$6:$F$13,3,0)),0,K8*VLOOKUP($C8,Hypothèses!$D$6:$F$13,3,0))</f>
        <v>0</v>
      </c>
      <c r="AG8" s="126">
        <f>IF(ISNA(L8*VLOOKUP($C8,Hypothèses!$D$6:$F$13,3,0)),0,L8*VLOOKUP($C8,Hypothèses!$D$6:$F$13,3,0))</f>
        <v>0</v>
      </c>
      <c r="AH8" s="126">
        <f>IF(ISNA(M8*VLOOKUP($C8,Hypothèses!$D$6:$F$13,3,0)),0,M8*VLOOKUP($C8,Hypothèses!$D$6:$F$13,3,0))</f>
        <v>0</v>
      </c>
      <c r="AI8" s="126">
        <f>IF(ISNA(N8*VLOOKUP($C8,Hypothèses!$D$6:$F$13,3,0)),0,N8*VLOOKUP($C8,Hypothèses!$D$6:$F$13,3,0))</f>
        <v>0</v>
      </c>
      <c r="AJ8" s="126">
        <f>IF(ISNA(O8*VLOOKUP($C8,Hypothèses!$D$6:$F$13,3,0)),0,O8*VLOOKUP($C8,Hypothèses!$D$6:$F$13,3,0))</f>
        <v>0</v>
      </c>
      <c r="AK8" s="126">
        <f>IF(ISNA(P8*VLOOKUP($C8,Hypothèses!$D$6:$F$13,3,0)),0,P8*VLOOKUP($C8,Hypothèses!$D$6:$F$13,3,0))</f>
        <v>0</v>
      </c>
      <c r="AL8" s="126">
        <f>IF(ISNA(Q8*VLOOKUP($C8,Hypothèses!$D$6:$F$13,3,0)),0,Q8*VLOOKUP($C8,Hypothèses!$D$6:$F$13,3,0))</f>
        <v>0</v>
      </c>
      <c r="AM8" s="126">
        <f>IF(ISNA(R8*VLOOKUP($C8,Hypothèses!$D$6:$F$13,3,0)),0,R8*VLOOKUP($C8,Hypothèses!$D$6:$F$13,3,0))</f>
        <v>0</v>
      </c>
      <c r="AN8" s="126">
        <f>IF(ISNA(S8*VLOOKUP($C8,Hypothèses!$D$6:$F$13,3,0)),0,S8*VLOOKUP($C8,Hypothèses!$D$6:$F$13,3,0))</f>
        <v>0</v>
      </c>
      <c r="AO8" s="126" t="e">
        <f>IF(ISNA(#REF!*VLOOKUP($C8,Hypothèses!$D$6:$F$13,3,0)),0,#REF!*VLOOKUP($C8,Hypothèses!$D$6:$F$13,3,0))</f>
        <v>#REF!</v>
      </c>
      <c r="AP8" s="126" t="e">
        <f>IF(ISNA(#REF!*VLOOKUP($C8,Hypothèses!$D$6:$F$13,3,0)),0,#REF!*VLOOKUP($C8,Hypothèses!$D$6:$F$13,3,0))</f>
        <v>#REF!</v>
      </c>
      <c r="AQ8" s="126" t="e">
        <f>IF(ISNA(#REF!*VLOOKUP($C8,Hypothèses!$D$6:$F$13,3,0)),0,#REF!*VLOOKUP($C8,Hypothèses!$D$6:$F$13,3,0))</f>
        <v>#REF!</v>
      </c>
      <c r="AR8" s="126" t="e">
        <f>IF(ISNA(#REF!*VLOOKUP($C8,Hypothèses!$D$6:$F$13,3,0)),0,#REF!*VLOOKUP($C8,Hypothèses!$D$6:$F$13,3,0))</f>
        <v>#REF!</v>
      </c>
      <c r="AS8" s="126" t="e">
        <f>IF(ISNA(#REF!*VLOOKUP($C8,Hypothèses!$D$6:$F$13,3,0)),0,#REF!*VLOOKUP($C8,Hypothèses!$D$6:$F$13,3,0))</f>
        <v>#REF!</v>
      </c>
      <c r="AT8" s="126" t="e">
        <f>IF(ISNA(#REF!*VLOOKUP($C8,Hypothèses!$D$6:$F$13,3,0)),0,#REF!*VLOOKUP($C8,Hypothèses!$D$6:$F$13,3,0))</f>
        <v>#REF!</v>
      </c>
      <c r="AU8" s="126" t="e">
        <f>IF(ISNA(#REF!*VLOOKUP($C8,Hypothèses!$D$6:$F$13,3,0)),0,#REF!*VLOOKUP($C8,Hypothèses!$D$6:$F$13,3,0))</f>
        <v>#REF!</v>
      </c>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9"/>
      <c r="CE8" s="119"/>
      <c r="CF8" s="119"/>
      <c r="CG8" s="119"/>
      <c r="CH8" s="119"/>
      <c r="CI8" s="119"/>
      <c r="CJ8" s="119"/>
      <c r="CK8" s="119"/>
      <c r="CL8" s="119"/>
      <c r="CM8" s="119"/>
      <c r="CN8" s="119"/>
      <c r="CO8" s="119"/>
      <c r="CP8" s="119"/>
      <c r="CQ8" s="119"/>
      <c r="CR8" s="119"/>
      <c r="CS8" s="119"/>
      <c r="CT8" s="119"/>
    </row>
    <row r="9" spans="1:98" s="120" customFormat="1">
      <c r="A9" s="124">
        <v>2</v>
      </c>
      <c r="B9" s="125"/>
      <c r="C9" s="125"/>
      <c r="D9" s="124" t="str">
        <f>IF(ISNA(VLOOKUP(C9,Hypothèses!$D$6:$G$14,4,0)),"",VLOOKUP(C9,Hypothèses!$D$6:$G$14,4,0))</f>
        <v/>
      </c>
      <c r="E9" s="126"/>
      <c r="F9" s="126"/>
      <c r="G9" s="126"/>
      <c r="H9" s="126"/>
      <c r="I9" s="126"/>
      <c r="J9" s="126"/>
      <c r="K9" s="126"/>
      <c r="L9" s="126"/>
      <c r="M9" s="126"/>
      <c r="N9" s="126"/>
      <c r="O9" s="126"/>
      <c r="P9" s="126"/>
      <c r="Q9" s="126"/>
      <c r="R9" s="126"/>
      <c r="S9" s="126"/>
      <c r="T9" s="126"/>
      <c r="U9" s="126"/>
      <c r="V9" s="126"/>
      <c r="W9" s="126"/>
      <c r="X9" s="126"/>
      <c r="Y9" s="114"/>
      <c r="Z9" s="126">
        <f>IF(ISNA(E9*VLOOKUP($C9,Hypothèses!$D$6:$F$13,3,0)),0,E9*VLOOKUP($C9,Hypothèses!$D$6:$F$13,3,0))</f>
        <v>0</v>
      </c>
      <c r="AA9" s="126">
        <f>IF(ISNA(F9*VLOOKUP($C9,Hypothèses!$D$6:$F$13,3,0)),0,F9*VLOOKUP($C9,Hypothèses!$D$6:$F$13,3,0))</f>
        <v>0</v>
      </c>
      <c r="AB9" s="126">
        <f>IF(ISNA(G9*VLOOKUP($C9,Hypothèses!$D$6:$F$13,3,0)),0,G9*VLOOKUP($C9,Hypothèses!$D$6:$F$13,3,0))</f>
        <v>0</v>
      </c>
      <c r="AC9" s="126">
        <f>IF(ISNA(H9*VLOOKUP($C9,Hypothèses!$D$6:$F$13,3,0)),0,H9*VLOOKUP($C9,Hypothèses!$D$6:$F$13,3,0))</f>
        <v>0</v>
      </c>
      <c r="AD9" s="126">
        <f>IF(ISNA(I9*VLOOKUP($C9,Hypothèses!$D$6:$F$13,3,0)),0,I9*VLOOKUP($C9,Hypothèses!$D$6:$F$13,3,0))</f>
        <v>0</v>
      </c>
      <c r="AE9" s="126">
        <f>IF(ISNA(J9*VLOOKUP($C9,Hypothèses!$D$6:$F$13,3,0)),0,J9*VLOOKUP($C9,Hypothèses!$D$6:$F$13,3,0))</f>
        <v>0</v>
      </c>
      <c r="AF9" s="126">
        <f>IF(ISNA(K9*VLOOKUP($C9,Hypothèses!$D$6:$F$13,3,0)),0,K9*VLOOKUP($C9,Hypothèses!$D$6:$F$13,3,0))</f>
        <v>0</v>
      </c>
      <c r="AG9" s="126">
        <f>IF(ISNA(L9*VLOOKUP($C9,Hypothèses!$D$6:$F$13,3,0)),0,L9*VLOOKUP($C9,Hypothèses!$D$6:$F$13,3,0))</f>
        <v>0</v>
      </c>
      <c r="AH9" s="126">
        <f>IF(ISNA(M9*VLOOKUP($C9,Hypothèses!$D$6:$F$13,3,0)),0,M9*VLOOKUP($C9,Hypothèses!$D$6:$F$13,3,0))</f>
        <v>0</v>
      </c>
      <c r="AI9" s="126">
        <f>IF(ISNA(N9*VLOOKUP($C9,Hypothèses!$D$6:$F$13,3,0)),0,N9*VLOOKUP($C9,Hypothèses!$D$6:$F$13,3,0))</f>
        <v>0</v>
      </c>
      <c r="AJ9" s="126">
        <f>IF(ISNA(O9*VLOOKUP($C9,Hypothèses!$D$6:$F$13,3,0)),0,O9*VLOOKUP($C9,Hypothèses!$D$6:$F$13,3,0))</f>
        <v>0</v>
      </c>
      <c r="AK9" s="126">
        <f>IF(ISNA(P9*VLOOKUP($C9,Hypothèses!$D$6:$F$13,3,0)),0,P9*VLOOKUP($C9,Hypothèses!$D$6:$F$13,3,0))</f>
        <v>0</v>
      </c>
      <c r="AL9" s="126">
        <f>IF(ISNA(Q9*VLOOKUP($C9,Hypothèses!$D$6:$F$13,3,0)),0,Q9*VLOOKUP($C9,Hypothèses!$D$6:$F$13,3,0))</f>
        <v>0</v>
      </c>
      <c r="AM9" s="126">
        <f>IF(ISNA(R9*VLOOKUP($C9,Hypothèses!$D$6:$F$13,3,0)),0,R9*VLOOKUP($C9,Hypothèses!$D$6:$F$13,3,0))</f>
        <v>0</v>
      </c>
      <c r="AN9" s="126">
        <f>IF(ISNA(S9*VLOOKUP($C9,Hypothèses!$D$6:$F$13,3,0)),0,S9*VLOOKUP($C9,Hypothèses!$D$6:$F$13,3,0))</f>
        <v>0</v>
      </c>
      <c r="AO9" s="126" t="e">
        <f>IF(ISNA(#REF!*VLOOKUP($C9,Hypothèses!$D$6:$F$13,3,0)),0,#REF!*VLOOKUP($C9,Hypothèses!$D$6:$F$13,3,0))</f>
        <v>#REF!</v>
      </c>
      <c r="AP9" s="126" t="e">
        <f>IF(ISNA(#REF!*VLOOKUP($C9,Hypothèses!$D$6:$F$13,3,0)),0,#REF!*VLOOKUP($C9,Hypothèses!$D$6:$F$13,3,0))</f>
        <v>#REF!</v>
      </c>
      <c r="AQ9" s="126" t="e">
        <f>IF(ISNA(#REF!*VLOOKUP($C9,Hypothèses!$D$6:$F$13,3,0)),0,#REF!*VLOOKUP($C9,Hypothèses!$D$6:$F$13,3,0))</f>
        <v>#REF!</v>
      </c>
      <c r="AR9" s="126" t="e">
        <f>IF(ISNA(#REF!*VLOOKUP($C9,Hypothèses!$D$6:$F$13,3,0)),0,#REF!*VLOOKUP($C9,Hypothèses!$D$6:$F$13,3,0))</f>
        <v>#REF!</v>
      </c>
      <c r="AS9" s="126" t="e">
        <f>IF(ISNA(#REF!*VLOOKUP($C9,Hypothèses!$D$6:$F$13,3,0)),0,#REF!*VLOOKUP($C9,Hypothèses!$D$6:$F$13,3,0))</f>
        <v>#REF!</v>
      </c>
      <c r="AT9" s="126" t="e">
        <f>IF(ISNA(#REF!*VLOOKUP($C9,Hypothèses!$D$6:$F$13,3,0)),0,#REF!*VLOOKUP($C9,Hypothèses!$D$6:$F$13,3,0))</f>
        <v>#REF!</v>
      </c>
      <c r="AU9" s="126" t="e">
        <f>IF(ISNA(#REF!*VLOOKUP($C9,Hypothèses!$D$6:$F$13,3,0)),0,#REF!*VLOOKUP($C9,Hypothèses!$D$6:$F$13,3,0))</f>
        <v>#REF!</v>
      </c>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9"/>
      <c r="CE9" s="119"/>
      <c r="CF9" s="119"/>
      <c r="CG9" s="119"/>
      <c r="CH9" s="119"/>
      <c r="CI9" s="119"/>
      <c r="CJ9" s="119"/>
      <c r="CK9" s="119"/>
      <c r="CL9" s="119"/>
      <c r="CM9" s="119"/>
      <c r="CN9" s="119"/>
      <c r="CO9" s="119"/>
      <c r="CP9" s="119"/>
      <c r="CQ9" s="119"/>
      <c r="CR9" s="119"/>
      <c r="CS9" s="119"/>
      <c r="CT9" s="119"/>
    </row>
    <row r="10" spans="1:98" s="120" customFormat="1">
      <c r="A10" s="124">
        <v>3</v>
      </c>
      <c r="B10" s="125"/>
      <c r="C10" s="125"/>
      <c r="D10" s="124" t="str">
        <f>IF(ISNA(VLOOKUP(C10,Hypothèses!$D$6:$G$14,4,0)),"",VLOOKUP(C10,Hypothèses!$D$6:$G$14,4,0))</f>
        <v/>
      </c>
      <c r="E10" s="126"/>
      <c r="F10" s="126"/>
      <c r="G10" s="126"/>
      <c r="H10" s="126"/>
      <c r="I10" s="126"/>
      <c r="J10" s="126"/>
      <c r="K10" s="126"/>
      <c r="L10" s="126"/>
      <c r="M10" s="126"/>
      <c r="N10" s="126"/>
      <c r="O10" s="126"/>
      <c r="P10" s="126"/>
      <c r="Q10" s="126"/>
      <c r="R10" s="126"/>
      <c r="S10" s="126"/>
      <c r="T10" s="126"/>
      <c r="U10" s="126"/>
      <c r="V10" s="126"/>
      <c r="W10" s="126"/>
      <c r="X10" s="126"/>
      <c r="Y10" s="114"/>
      <c r="Z10" s="126">
        <f>IF(ISNA(E10*VLOOKUP($C10,Hypothèses!$D$6:$F$13,3,0)),0,E10*VLOOKUP($C10,Hypothèses!$D$6:$F$13,3,0))</f>
        <v>0</v>
      </c>
      <c r="AA10" s="126">
        <f>IF(ISNA(F10*VLOOKUP($C10,Hypothèses!$D$6:$F$13,3,0)),0,F10*VLOOKUP($C10,Hypothèses!$D$6:$F$13,3,0))</f>
        <v>0</v>
      </c>
      <c r="AB10" s="126">
        <f>IF(ISNA(G10*VLOOKUP($C10,Hypothèses!$D$6:$F$13,3,0)),0,G10*VLOOKUP($C10,Hypothèses!$D$6:$F$13,3,0))</f>
        <v>0</v>
      </c>
      <c r="AC10" s="126">
        <f>IF(ISNA(H10*VLOOKUP($C10,Hypothèses!$D$6:$F$13,3,0)),0,H10*VLOOKUP($C10,Hypothèses!$D$6:$F$13,3,0))</f>
        <v>0</v>
      </c>
      <c r="AD10" s="126">
        <f>IF(ISNA(I10*VLOOKUP($C10,Hypothèses!$D$6:$F$13,3,0)),0,I10*VLOOKUP($C10,Hypothèses!$D$6:$F$13,3,0))</f>
        <v>0</v>
      </c>
      <c r="AE10" s="126">
        <f>IF(ISNA(J10*VLOOKUP($C10,Hypothèses!$D$6:$F$13,3,0)),0,J10*VLOOKUP($C10,Hypothèses!$D$6:$F$13,3,0))</f>
        <v>0</v>
      </c>
      <c r="AF10" s="126">
        <f>IF(ISNA(K10*VLOOKUP($C10,Hypothèses!$D$6:$F$13,3,0)),0,K10*VLOOKUP($C10,Hypothèses!$D$6:$F$13,3,0))</f>
        <v>0</v>
      </c>
      <c r="AG10" s="126">
        <f>IF(ISNA(L10*VLOOKUP($C10,Hypothèses!$D$6:$F$13,3,0)),0,L10*VLOOKUP($C10,Hypothèses!$D$6:$F$13,3,0))</f>
        <v>0</v>
      </c>
      <c r="AH10" s="126">
        <f>IF(ISNA(M10*VLOOKUP($C10,Hypothèses!$D$6:$F$13,3,0)),0,M10*VLOOKUP($C10,Hypothèses!$D$6:$F$13,3,0))</f>
        <v>0</v>
      </c>
      <c r="AI10" s="126">
        <f>IF(ISNA(N10*VLOOKUP($C10,Hypothèses!$D$6:$F$13,3,0)),0,N10*VLOOKUP($C10,Hypothèses!$D$6:$F$13,3,0))</f>
        <v>0</v>
      </c>
      <c r="AJ10" s="126">
        <f>IF(ISNA(O10*VLOOKUP($C10,Hypothèses!$D$6:$F$13,3,0)),0,O10*VLOOKUP($C10,Hypothèses!$D$6:$F$13,3,0))</f>
        <v>0</v>
      </c>
      <c r="AK10" s="126">
        <f>IF(ISNA(P10*VLOOKUP($C10,Hypothèses!$D$6:$F$13,3,0)),0,P10*VLOOKUP($C10,Hypothèses!$D$6:$F$13,3,0))</f>
        <v>0</v>
      </c>
      <c r="AL10" s="126">
        <f>IF(ISNA(Q10*VLOOKUP($C10,Hypothèses!$D$6:$F$13,3,0)),0,Q10*VLOOKUP($C10,Hypothèses!$D$6:$F$13,3,0))</f>
        <v>0</v>
      </c>
      <c r="AM10" s="126">
        <f>IF(ISNA(R10*VLOOKUP($C10,Hypothèses!$D$6:$F$13,3,0)),0,R10*VLOOKUP($C10,Hypothèses!$D$6:$F$13,3,0))</f>
        <v>0</v>
      </c>
      <c r="AN10" s="126">
        <f>IF(ISNA(S10*VLOOKUP($C10,Hypothèses!$D$6:$F$13,3,0)),0,S10*VLOOKUP($C10,Hypothèses!$D$6:$F$13,3,0))</f>
        <v>0</v>
      </c>
      <c r="AO10" s="126" t="e">
        <f>IF(ISNA(#REF!*VLOOKUP($C10,Hypothèses!$D$6:$F$13,3,0)),0,#REF!*VLOOKUP($C10,Hypothèses!$D$6:$F$13,3,0))</f>
        <v>#REF!</v>
      </c>
      <c r="AP10" s="126" t="e">
        <f>IF(ISNA(#REF!*VLOOKUP($C10,Hypothèses!$D$6:$F$13,3,0)),0,#REF!*VLOOKUP($C10,Hypothèses!$D$6:$F$13,3,0))</f>
        <v>#REF!</v>
      </c>
      <c r="AQ10" s="126" t="e">
        <f>IF(ISNA(#REF!*VLOOKUP($C10,Hypothèses!$D$6:$F$13,3,0)),0,#REF!*VLOOKUP($C10,Hypothèses!$D$6:$F$13,3,0))</f>
        <v>#REF!</v>
      </c>
      <c r="AR10" s="126" t="e">
        <f>IF(ISNA(#REF!*VLOOKUP($C10,Hypothèses!$D$6:$F$13,3,0)),0,#REF!*VLOOKUP($C10,Hypothèses!$D$6:$F$13,3,0))</f>
        <v>#REF!</v>
      </c>
      <c r="AS10" s="126" t="e">
        <f>IF(ISNA(#REF!*VLOOKUP($C10,Hypothèses!$D$6:$F$13,3,0)),0,#REF!*VLOOKUP($C10,Hypothèses!$D$6:$F$13,3,0))</f>
        <v>#REF!</v>
      </c>
      <c r="AT10" s="126" t="e">
        <f>IF(ISNA(#REF!*VLOOKUP($C10,Hypothèses!$D$6:$F$13,3,0)),0,#REF!*VLOOKUP($C10,Hypothèses!$D$6:$F$13,3,0))</f>
        <v>#REF!</v>
      </c>
      <c r="AU10" s="126" t="e">
        <f>IF(ISNA(#REF!*VLOOKUP($C10,Hypothèses!$D$6:$F$13,3,0)),0,#REF!*VLOOKUP($C10,Hypothèses!$D$6:$F$13,3,0))</f>
        <v>#REF!</v>
      </c>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9"/>
      <c r="CE10" s="119"/>
      <c r="CF10" s="119"/>
      <c r="CG10" s="119"/>
      <c r="CH10" s="119"/>
      <c r="CI10" s="119"/>
      <c r="CJ10" s="119"/>
      <c r="CK10" s="119"/>
      <c r="CL10" s="119"/>
      <c r="CM10" s="119"/>
      <c r="CN10" s="119"/>
      <c r="CO10" s="119"/>
      <c r="CP10" s="119"/>
      <c r="CQ10" s="119"/>
      <c r="CR10" s="119"/>
      <c r="CS10" s="119"/>
      <c r="CT10" s="119"/>
    </row>
    <row r="11" spans="1:98" s="120" customFormat="1">
      <c r="A11" s="124">
        <v>4</v>
      </c>
      <c r="B11" s="125"/>
      <c r="C11" s="125"/>
      <c r="D11" s="124" t="str">
        <f>IF(ISNA(VLOOKUP(C11,Hypothèses!$D$6:$G$14,4,0)),"",VLOOKUP(C11,Hypothèses!$D$6:$G$14,4,0))</f>
        <v/>
      </c>
      <c r="E11" s="126"/>
      <c r="F11" s="126"/>
      <c r="G11" s="126"/>
      <c r="H11" s="126"/>
      <c r="I11" s="126"/>
      <c r="J11" s="126"/>
      <c r="K11" s="126"/>
      <c r="L11" s="126"/>
      <c r="M11" s="126"/>
      <c r="N11" s="126"/>
      <c r="O11" s="126"/>
      <c r="P11" s="126"/>
      <c r="Q11" s="126"/>
      <c r="R11" s="126"/>
      <c r="S11" s="126"/>
      <c r="T11" s="126"/>
      <c r="U11" s="126"/>
      <c r="V11" s="126"/>
      <c r="W11" s="126"/>
      <c r="X11" s="126"/>
      <c r="Y11" s="114"/>
      <c r="Z11" s="126">
        <f>IF(ISNA(E11*VLOOKUP($C11,Hypothèses!$D$6:$F$13,3,0)),0,E11*VLOOKUP($C11,Hypothèses!$D$6:$F$13,3,0))</f>
        <v>0</v>
      </c>
      <c r="AA11" s="126">
        <f>IF(ISNA(F11*VLOOKUP($C11,Hypothèses!$D$6:$F$13,3,0)),0,F11*VLOOKUP($C11,Hypothèses!$D$6:$F$13,3,0))</f>
        <v>0</v>
      </c>
      <c r="AB11" s="126">
        <f>IF(ISNA(G11*VLOOKUP($C11,Hypothèses!$D$6:$F$13,3,0)),0,G11*VLOOKUP($C11,Hypothèses!$D$6:$F$13,3,0))</f>
        <v>0</v>
      </c>
      <c r="AC11" s="126">
        <f>IF(ISNA(H11*VLOOKUP($C11,Hypothèses!$D$6:$F$13,3,0)),0,H11*VLOOKUP($C11,Hypothèses!$D$6:$F$13,3,0))</f>
        <v>0</v>
      </c>
      <c r="AD11" s="126">
        <f>IF(ISNA(I11*VLOOKUP($C11,Hypothèses!$D$6:$F$13,3,0)),0,I11*VLOOKUP($C11,Hypothèses!$D$6:$F$13,3,0))</f>
        <v>0</v>
      </c>
      <c r="AE11" s="126">
        <f>IF(ISNA(J11*VLOOKUP($C11,Hypothèses!$D$6:$F$13,3,0)),0,J11*VLOOKUP($C11,Hypothèses!$D$6:$F$13,3,0))</f>
        <v>0</v>
      </c>
      <c r="AF11" s="126">
        <f>IF(ISNA(K11*VLOOKUP($C11,Hypothèses!$D$6:$F$13,3,0)),0,K11*VLOOKUP($C11,Hypothèses!$D$6:$F$13,3,0))</f>
        <v>0</v>
      </c>
      <c r="AG11" s="126">
        <f>IF(ISNA(L11*VLOOKUP($C11,Hypothèses!$D$6:$F$13,3,0)),0,L11*VLOOKUP($C11,Hypothèses!$D$6:$F$13,3,0))</f>
        <v>0</v>
      </c>
      <c r="AH11" s="126">
        <f>IF(ISNA(M11*VLOOKUP($C11,Hypothèses!$D$6:$F$13,3,0)),0,M11*VLOOKUP($C11,Hypothèses!$D$6:$F$13,3,0))</f>
        <v>0</v>
      </c>
      <c r="AI11" s="126">
        <f>IF(ISNA(N11*VLOOKUP($C11,Hypothèses!$D$6:$F$13,3,0)),0,N11*VLOOKUP($C11,Hypothèses!$D$6:$F$13,3,0))</f>
        <v>0</v>
      </c>
      <c r="AJ11" s="126">
        <f>IF(ISNA(O11*VLOOKUP($C11,Hypothèses!$D$6:$F$13,3,0)),0,O11*VLOOKUP($C11,Hypothèses!$D$6:$F$13,3,0))</f>
        <v>0</v>
      </c>
      <c r="AK11" s="126">
        <f>IF(ISNA(P11*VLOOKUP($C11,Hypothèses!$D$6:$F$13,3,0)),0,P11*VLOOKUP($C11,Hypothèses!$D$6:$F$13,3,0))</f>
        <v>0</v>
      </c>
      <c r="AL11" s="126">
        <f>IF(ISNA(Q11*VLOOKUP($C11,Hypothèses!$D$6:$F$13,3,0)),0,Q11*VLOOKUP($C11,Hypothèses!$D$6:$F$13,3,0))</f>
        <v>0</v>
      </c>
      <c r="AM11" s="126">
        <f>IF(ISNA(R11*VLOOKUP($C11,Hypothèses!$D$6:$F$13,3,0)),0,R11*VLOOKUP($C11,Hypothèses!$D$6:$F$13,3,0))</f>
        <v>0</v>
      </c>
      <c r="AN11" s="126">
        <f>IF(ISNA(S11*VLOOKUP($C11,Hypothèses!$D$6:$F$13,3,0)),0,S11*VLOOKUP($C11,Hypothèses!$D$6:$F$13,3,0))</f>
        <v>0</v>
      </c>
      <c r="AO11" s="126" t="e">
        <f>IF(ISNA(#REF!*VLOOKUP($C11,Hypothèses!$D$6:$F$13,3,0)),0,#REF!*VLOOKUP($C11,Hypothèses!$D$6:$F$13,3,0))</f>
        <v>#REF!</v>
      </c>
      <c r="AP11" s="126" t="e">
        <f>IF(ISNA(#REF!*VLOOKUP($C11,Hypothèses!$D$6:$F$13,3,0)),0,#REF!*VLOOKUP($C11,Hypothèses!$D$6:$F$13,3,0))</f>
        <v>#REF!</v>
      </c>
      <c r="AQ11" s="126" t="e">
        <f>IF(ISNA(#REF!*VLOOKUP($C11,Hypothèses!$D$6:$F$13,3,0)),0,#REF!*VLOOKUP($C11,Hypothèses!$D$6:$F$13,3,0))</f>
        <v>#REF!</v>
      </c>
      <c r="AR11" s="126" t="e">
        <f>IF(ISNA(#REF!*VLOOKUP($C11,Hypothèses!$D$6:$F$13,3,0)),0,#REF!*VLOOKUP($C11,Hypothèses!$D$6:$F$13,3,0))</f>
        <v>#REF!</v>
      </c>
      <c r="AS11" s="126" t="e">
        <f>IF(ISNA(#REF!*VLOOKUP($C11,Hypothèses!$D$6:$F$13,3,0)),0,#REF!*VLOOKUP($C11,Hypothèses!$D$6:$F$13,3,0))</f>
        <v>#REF!</v>
      </c>
      <c r="AT11" s="126" t="e">
        <f>IF(ISNA(#REF!*VLOOKUP($C11,Hypothèses!$D$6:$F$13,3,0)),0,#REF!*VLOOKUP($C11,Hypothèses!$D$6:$F$13,3,0))</f>
        <v>#REF!</v>
      </c>
      <c r="AU11" s="126" t="e">
        <f>IF(ISNA(#REF!*VLOOKUP($C11,Hypothèses!$D$6:$F$13,3,0)),0,#REF!*VLOOKUP($C11,Hypothèses!$D$6:$F$13,3,0))</f>
        <v>#REF!</v>
      </c>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9"/>
      <c r="CE11" s="119"/>
      <c r="CF11" s="119"/>
      <c r="CG11" s="119"/>
      <c r="CH11" s="119"/>
      <c r="CI11" s="119"/>
      <c r="CJ11" s="119"/>
      <c r="CK11" s="119"/>
      <c r="CL11" s="119"/>
      <c r="CM11" s="119"/>
      <c r="CN11" s="119"/>
      <c r="CO11" s="119"/>
      <c r="CP11" s="119"/>
      <c r="CQ11" s="119"/>
      <c r="CR11" s="119"/>
      <c r="CS11" s="119"/>
      <c r="CT11" s="119"/>
    </row>
    <row r="12" spans="1:98" s="120" customFormat="1">
      <c r="A12" s="124">
        <v>5</v>
      </c>
      <c r="B12" s="125"/>
      <c r="C12" s="125"/>
      <c r="D12" s="124" t="str">
        <f>IF(ISNA(VLOOKUP(C12,Hypothèses!$D$6:$G$14,4,0)),"",VLOOKUP(C12,Hypothèses!$D$6:$G$14,4,0))</f>
        <v/>
      </c>
      <c r="E12" s="126"/>
      <c r="F12" s="126"/>
      <c r="G12" s="126"/>
      <c r="H12" s="126"/>
      <c r="I12" s="126"/>
      <c r="J12" s="126"/>
      <c r="K12" s="126"/>
      <c r="L12" s="126"/>
      <c r="M12" s="126"/>
      <c r="N12" s="126"/>
      <c r="O12" s="126"/>
      <c r="P12" s="126"/>
      <c r="Q12" s="126"/>
      <c r="R12" s="126"/>
      <c r="S12" s="126"/>
      <c r="T12" s="126"/>
      <c r="U12" s="126"/>
      <c r="V12" s="126"/>
      <c r="W12" s="126"/>
      <c r="X12" s="126"/>
      <c r="Y12" s="114"/>
      <c r="Z12" s="126">
        <f>IF(ISNA(E12*VLOOKUP($C12,Hypothèses!$D$6:$F$13,3,0)),0,E12*VLOOKUP($C12,Hypothèses!$D$6:$F$13,3,0))</f>
        <v>0</v>
      </c>
      <c r="AA12" s="126">
        <f>IF(ISNA(F12*VLOOKUP($C12,Hypothèses!$D$6:$F$13,3,0)),0,F12*VLOOKUP($C12,Hypothèses!$D$6:$F$13,3,0))</f>
        <v>0</v>
      </c>
      <c r="AB12" s="126">
        <f>IF(ISNA(G12*VLOOKUP($C12,Hypothèses!$D$6:$F$13,3,0)),0,G12*VLOOKUP($C12,Hypothèses!$D$6:$F$13,3,0))</f>
        <v>0</v>
      </c>
      <c r="AC12" s="126">
        <f>IF(ISNA(H12*VLOOKUP($C12,Hypothèses!$D$6:$F$13,3,0)),0,H12*VLOOKUP($C12,Hypothèses!$D$6:$F$13,3,0))</f>
        <v>0</v>
      </c>
      <c r="AD12" s="126">
        <f>IF(ISNA(I12*VLOOKUP($C12,Hypothèses!$D$6:$F$13,3,0)),0,I12*VLOOKUP($C12,Hypothèses!$D$6:$F$13,3,0))</f>
        <v>0</v>
      </c>
      <c r="AE12" s="126">
        <f>IF(ISNA(J12*VLOOKUP($C12,Hypothèses!$D$6:$F$13,3,0)),0,J12*VLOOKUP($C12,Hypothèses!$D$6:$F$13,3,0))</f>
        <v>0</v>
      </c>
      <c r="AF12" s="126">
        <f>IF(ISNA(K12*VLOOKUP($C12,Hypothèses!$D$6:$F$13,3,0)),0,K12*VLOOKUP($C12,Hypothèses!$D$6:$F$13,3,0))</f>
        <v>0</v>
      </c>
      <c r="AG12" s="126">
        <f>IF(ISNA(L12*VLOOKUP($C12,Hypothèses!$D$6:$F$13,3,0)),0,L12*VLOOKUP($C12,Hypothèses!$D$6:$F$13,3,0))</f>
        <v>0</v>
      </c>
      <c r="AH12" s="126">
        <f>IF(ISNA(M12*VLOOKUP($C12,Hypothèses!$D$6:$F$13,3,0)),0,M12*VLOOKUP($C12,Hypothèses!$D$6:$F$13,3,0))</f>
        <v>0</v>
      </c>
      <c r="AI12" s="126">
        <f>IF(ISNA(N12*VLOOKUP($C12,Hypothèses!$D$6:$F$13,3,0)),0,N12*VLOOKUP($C12,Hypothèses!$D$6:$F$13,3,0))</f>
        <v>0</v>
      </c>
      <c r="AJ12" s="126">
        <f>IF(ISNA(O12*VLOOKUP($C12,Hypothèses!$D$6:$F$13,3,0)),0,O12*VLOOKUP($C12,Hypothèses!$D$6:$F$13,3,0))</f>
        <v>0</v>
      </c>
      <c r="AK12" s="126">
        <f>IF(ISNA(P12*VLOOKUP($C12,Hypothèses!$D$6:$F$13,3,0)),0,P12*VLOOKUP($C12,Hypothèses!$D$6:$F$13,3,0))</f>
        <v>0</v>
      </c>
      <c r="AL12" s="126">
        <f>IF(ISNA(Q12*VLOOKUP($C12,Hypothèses!$D$6:$F$13,3,0)),0,Q12*VLOOKUP($C12,Hypothèses!$D$6:$F$13,3,0))</f>
        <v>0</v>
      </c>
      <c r="AM12" s="126">
        <f>IF(ISNA(R12*VLOOKUP($C12,Hypothèses!$D$6:$F$13,3,0)),0,R12*VLOOKUP($C12,Hypothèses!$D$6:$F$13,3,0))</f>
        <v>0</v>
      </c>
      <c r="AN12" s="126">
        <f>IF(ISNA(S12*VLOOKUP($C12,Hypothèses!$D$6:$F$13,3,0)),0,S12*VLOOKUP($C12,Hypothèses!$D$6:$F$13,3,0))</f>
        <v>0</v>
      </c>
      <c r="AO12" s="126" t="e">
        <f>IF(ISNA(#REF!*VLOOKUP($C12,Hypothèses!$D$6:$F$13,3,0)),0,#REF!*VLOOKUP($C12,Hypothèses!$D$6:$F$13,3,0))</f>
        <v>#REF!</v>
      </c>
      <c r="AP12" s="126" t="e">
        <f>IF(ISNA(#REF!*VLOOKUP($C12,Hypothèses!$D$6:$F$13,3,0)),0,#REF!*VLOOKUP($C12,Hypothèses!$D$6:$F$13,3,0))</f>
        <v>#REF!</v>
      </c>
      <c r="AQ12" s="126" t="e">
        <f>IF(ISNA(#REF!*VLOOKUP($C12,Hypothèses!$D$6:$F$13,3,0)),0,#REF!*VLOOKUP($C12,Hypothèses!$D$6:$F$13,3,0))</f>
        <v>#REF!</v>
      </c>
      <c r="AR12" s="126" t="e">
        <f>IF(ISNA(#REF!*VLOOKUP($C12,Hypothèses!$D$6:$F$13,3,0)),0,#REF!*VLOOKUP($C12,Hypothèses!$D$6:$F$13,3,0))</f>
        <v>#REF!</v>
      </c>
      <c r="AS12" s="126" t="e">
        <f>IF(ISNA(#REF!*VLOOKUP($C12,Hypothèses!$D$6:$F$13,3,0)),0,#REF!*VLOOKUP($C12,Hypothèses!$D$6:$F$13,3,0))</f>
        <v>#REF!</v>
      </c>
      <c r="AT12" s="126" t="e">
        <f>IF(ISNA(#REF!*VLOOKUP($C12,Hypothèses!$D$6:$F$13,3,0)),0,#REF!*VLOOKUP($C12,Hypothèses!$D$6:$F$13,3,0))</f>
        <v>#REF!</v>
      </c>
      <c r="AU12" s="126" t="e">
        <f>IF(ISNA(#REF!*VLOOKUP($C12,Hypothèses!$D$6:$F$13,3,0)),0,#REF!*VLOOKUP($C12,Hypothèses!$D$6:$F$13,3,0))</f>
        <v>#REF!</v>
      </c>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9"/>
      <c r="CE12" s="119"/>
      <c r="CF12" s="119"/>
      <c r="CG12" s="119"/>
      <c r="CH12" s="119"/>
      <c r="CI12" s="119"/>
      <c r="CJ12" s="119"/>
      <c r="CK12" s="119"/>
      <c r="CL12" s="119"/>
      <c r="CM12" s="119"/>
      <c r="CN12" s="119"/>
      <c r="CO12" s="119"/>
      <c r="CP12" s="119"/>
      <c r="CQ12" s="119"/>
      <c r="CR12" s="119"/>
      <c r="CS12" s="119"/>
      <c r="CT12" s="119"/>
    </row>
    <row r="13" spans="1:98" s="120" customFormat="1">
      <c r="A13" s="124">
        <v>6</v>
      </c>
      <c r="B13" s="125"/>
      <c r="C13" s="125"/>
      <c r="D13" s="124" t="str">
        <f>IF(ISNA(VLOOKUP(C13,Hypothèses!$D$6:$G$14,4,0)),"",VLOOKUP(C13,Hypothèses!$D$6:$G$14,4,0))</f>
        <v/>
      </c>
      <c r="E13" s="126"/>
      <c r="F13" s="126"/>
      <c r="G13" s="126"/>
      <c r="H13" s="126"/>
      <c r="I13" s="126"/>
      <c r="J13" s="126"/>
      <c r="K13" s="126"/>
      <c r="L13" s="126"/>
      <c r="M13" s="126"/>
      <c r="N13" s="126"/>
      <c r="O13" s="126"/>
      <c r="P13" s="126"/>
      <c r="Q13" s="126"/>
      <c r="R13" s="126"/>
      <c r="S13" s="126"/>
      <c r="T13" s="126"/>
      <c r="U13" s="126"/>
      <c r="V13" s="126"/>
      <c r="W13" s="126"/>
      <c r="X13" s="126"/>
      <c r="Y13" s="114"/>
      <c r="Z13" s="126">
        <f>IF(ISNA(E13*VLOOKUP($C13,Hypothèses!$D$6:$F$13,3,0)),0,E13*VLOOKUP($C13,Hypothèses!$D$6:$F$13,3,0))</f>
        <v>0</v>
      </c>
      <c r="AA13" s="126">
        <f>IF(ISNA(F13*VLOOKUP($C13,Hypothèses!$D$6:$F$13,3,0)),0,F13*VLOOKUP($C13,Hypothèses!$D$6:$F$13,3,0))</f>
        <v>0</v>
      </c>
      <c r="AB13" s="126">
        <f>IF(ISNA(G13*VLOOKUP($C13,Hypothèses!$D$6:$F$13,3,0)),0,G13*VLOOKUP($C13,Hypothèses!$D$6:$F$13,3,0))</f>
        <v>0</v>
      </c>
      <c r="AC13" s="126">
        <f>IF(ISNA(H13*VLOOKUP($C13,Hypothèses!$D$6:$F$13,3,0)),0,H13*VLOOKUP($C13,Hypothèses!$D$6:$F$13,3,0))</f>
        <v>0</v>
      </c>
      <c r="AD13" s="126">
        <f>IF(ISNA(I13*VLOOKUP($C13,Hypothèses!$D$6:$F$13,3,0)),0,I13*VLOOKUP($C13,Hypothèses!$D$6:$F$13,3,0))</f>
        <v>0</v>
      </c>
      <c r="AE13" s="126">
        <f>IF(ISNA(J13*VLOOKUP($C13,Hypothèses!$D$6:$F$13,3,0)),0,J13*VLOOKUP($C13,Hypothèses!$D$6:$F$13,3,0))</f>
        <v>0</v>
      </c>
      <c r="AF13" s="126">
        <f>IF(ISNA(K13*VLOOKUP($C13,Hypothèses!$D$6:$F$13,3,0)),0,K13*VLOOKUP($C13,Hypothèses!$D$6:$F$13,3,0))</f>
        <v>0</v>
      </c>
      <c r="AG13" s="126">
        <f>IF(ISNA(L13*VLOOKUP($C13,Hypothèses!$D$6:$F$13,3,0)),0,L13*VLOOKUP($C13,Hypothèses!$D$6:$F$13,3,0))</f>
        <v>0</v>
      </c>
      <c r="AH13" s="126">
        <f>IF(ISNA(M13*VLOOKUP($C13,Hypothèses!$D$6:$F$13,3,0)),0,M13*VLOOKUP($C13,Hypothèses!$D$6:$F$13,3,0))</f>
        <v>0</v>
      </c>
      <c r="AI13" s="126">
        <f>IF(ISNA(N13*VLOOKUP($C13,Hypothèses!$D$6:$F$13,3,0)),0,N13*VLOOKUP($C13,Hypothèses!$D$6:$F$13,3,0))</f>
        <v>0</v>
      </c>
      <c r="AJ13" s="126">
        <f>IF(ISNA(O13*VLOOKUP($C13,Hypothèses!$D$6:$F$13,3,0)),0,O13*VLOOKUP($C13,Hypothèses!$D$6:$F$13,3,0))</f>
        <v>0</v>
      </c>
      <c r="AK13" s="126">
        <f>IF(ISNA(P13*VLOOKUP($C13,Hypothèses!$D$6:$F$13,3,0)),0,P13*VLOOKUP($C13,Hypothèses!$D$6:$F$13,3,0))</f>
        <v>0</v>
      </c>
      <c r="AL13" s="126">
        <f>IF(ISNA(Q13*VLOOKUP($C13,Hypothèses!$D$6:$F$13,3,0)),0,Q13*VLOOKUP($C13,Hypothèses!$D$6:$F$13,3,0))</f>
        <v>0</v>
      </c>
      <c r="AM13" s="126">
        <f>IF(ISNA(R13*VLOOKUP($C13,Hypothèses!$D$6:$F$13,3,0)),0,R13*VLOOKUP($C13,Hypothèses!$D$6:$F$13,3,0))</f>
        <v>0</v>
      </c>
      <c r="AN13" s="126">
        <f>IF(ISNA(S13*VLOOKUP($C13,Hypothèses!$D$6:$F$13,3,0)),0,S13*VLOOKUP($C13,Hypothèses!$D$6:$F$13,3,0))</f>
        <v>0</v>
      </c>
      <c r="AO13" s="126" t="e">
        <f>IF(ISNA(#REF!*VLOOKUP($C13,Hypothèses!$D$6:$F$13,3,0)),0,#REF!*VLOOKUP($C13,Hypothèses!$D$6:$F$13,3,0))</f>
        <v>#REF!</v>
      </c>
      <c r="AP13" s="126" t="e">
        <f>IF(ISNA(#REF!*VLOOKUP($C13,Hypothèses!$D$6:$F$13,3,0)),0,#REF!*VLOOKUP($C13,Hypothèses!$D$6:$F$13,3,0))</f>
        <v>#REF!</v>
      </c>
      <c r="AQ13" s="126" t="e">
        <f>IF(ISNA(#REF!*VLOOKUP($C13,Hypothèses!$D$6:$F$13,3,0)),0,#REF!*VLOOKUP($C13,Hypothèses!$D$6:$F$13,3,0))</f>
        <v>#REF!</v>
      </c>
      <c r="AR13" s="126" t="e">
        <f>IF(ISNA(#REF!*VLOOKUP($C13,Hypothèses!$D$6:$F$13,3,0)),0,#REF!*VLOOKUP($C13,Hypothèses!$D$6:$F$13,3,0))</f>
        <v>#REF!</v>
      </c>
      <c r="AS13" s="126" t="e">
        <f>IF(ISNA(#REF!*VLOOKUP($C13,Hypothèses!$D$6:$F$13,3,0)),0,#REF!*VLOOKUP($C13,Hypothèses!$D$6:$F$13,3,0))</f>
        <v>#REF!</v>
      </c>
      <c r="AT13" s="126" t="e">
        <f>IF(ISNA(#REF!*VLOOKUP($C13,Hypothèses!$D$6:$F$13,3,0)),0,#REF!*VLOOKUP($C13,Hypothèses!$D$6:$F$13,3,0))</f>
        <v>#REF!</v>
      </c>
      <c r="AU13" s="126" t="e">
        <f>IF(ISNA(#REF!*VLOOKUP($C13,Hypothèses!$D$6:$F$13,3,0)),0,#REF!*VLOOKUP($C13,Hypothèses!$D$6:$F$13,3,0))</f>
        <v>#REF!</v>
      </c>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9"/>
      <c r="CE13" s="119"/>
      <c r="CF13" s="119"/>
      <c r="CG13" s="119"/>
      <c r="CH13" s="119"/>
      <c r="CI13" s="119"/>
      <c r="CJ13" s="119"/>
      <c r="CK13" s="119"/>
      <c r="CL13" s="119"/>
      <c r="CM13" s="119"/>
      <c r="CN13" s="119"/>
      <c r="CO13" s="119"/>
      <c r="CP13" s="119"/>
      <c r="CQ13" s="119"/>
      <c r="CR13" s="119"/>
      <c r="CS13" s="119"/>
      <c r="CT13" s="119"/>
    </row>
    <row r="14" spans="1:98" s="120" customFormat="1">
      <c r="A14" s="124">
        <v>7</v>
      </c>
      <c r="B14" s="125"/>
      <c r="C14" s="125"/>
      <c r="D14" s="124" t="str">
        <f>IF(ISNA(VLOOKUP(C14,Hypothèses!$D$6:$G$14,4,0)),"",VLOOKUP(C14,Hypothèses!$D$6:$G$14,4,0))</f>
        <v/>
      </c>
      <c r="E14" s="126"/>
      <c r="F14" s="126"/>
      <c r="G14" s="126"/>
      <c r="H14" s="126"/>
      <c r="I14" s="126"/>
      <c r="J14" s="126"/>
      <c r="K14" s="126"/>
      <c r="L14" s="126"/>
      <c r="M14" s="126"/>
      <c r="N14" s="126"/>
      <c r="O14" s="126"/>
      <c r="P14" s="126"/>
      <c r="Q14" s="126"/>
      <c r="R14" s="126"/>
      <c r="S14" s="126"/>
      <c r="T14" s="126"/>
      <c r="U14" s="126"/>
      <c r="V14" s="126"/>
      <c r="W14" s="126"/>
      <c r="X14" s="126"/>
      <c r="Y14" s="114"/>
      <c r="Z14" s="126">
        <f>IF(ISNA(E14*VLOOKUP($C14,Hypothèses!$D$6:$F$13,3,0)),0,E14*VLOOKUP($C14,Hypothèses!$D$6:$F$13,3,0))</f>
        <v>0</v>
      </c>
      <c r="AA14" s="126">
        <f>IF(ISNA(F14*VLOOKUP($C14,Hypothèses!$D$6:$F$13,3,0)),0,F14*VLOOKUP($C14,Hypothèses!$D$6:$F$13,3,0))</f>
        <v>0</v>
      </c>
      <c r="AB14" s="126">
        <f>IF(ISNA(G14*VLOOKUP($C14,Hypothèses!$D$6:$F$13,3,0)),0,G14*VLOOKUP($C14,Hypothèses!$D$6:$F$13,3,0))</f>
        <v>0</v>
      </c>
      <c r="AC14" s="126">
        <f>IF(ISNA(H14*VLOOKUP($C14,Hypothèses!$D$6:$F$13,3,0)),0,H14*VLOOKUP($C14,Hypothèses!$D$6:$F$13,3,0))</f>
        <v>0</v>
      </c>
      <c r="AD14" s="126">
        <f>IF(ISNA(I14*VLOOKUP($C14,Hypothèses!$D$6:$F$13,3,0)),0,I14*VLOOKUP($C14,Hypothèses!$D$6:$F$13,3,0))</f>
        <v>0</v>
      </c>
      <c r="AE14" s="126">
        <f>IF(ISNA(J14*VLOOKUP($C14,Hypothèses!$D$6:$F$13,3,0)),0,J14*VLOOKUP($C14,Hypothèses!$D$6:$F$13,3,0))</f>
        <v>0</v>
      </c>
      <c r="AF14" s="126">
        <f>IF(ISNA(K14*VLOOKUP($C14,Hypothèses!$D$6:$F$13,3,0)),0,K14*VLOOKUP($C14,Hypothèses!$D$6:$F$13,3,0))</f>
        <v>0</v>
      </c>
      <c r="AG14" s="126">
        <f>IF(ISNA(L14*VLOOKUP($C14,Hypothèses!$D$6:$F$13,3,0)),0,L14*VLOOKUP($C14,Hypothèses!$D$6:$F$13,3,0))</f>
        <v>0</v>
      </c>
      <c r="AH14" s="126">
        <f>IF(ISNA(M14*VLOOKUP($C14,Hypothèses!$D$6:$F$13,3,0)),0,M14*VLOOKUP($C14,Hypothèses!$D$6:$F$13,3,0))</f>
        <v>0</v>
      </c>
      <c r="AI14" s="126">
        <f>IF(ISNA(N14*VLOOKUP($C14,Hypothèses!$D$6:$F$13,3,0)),0,N14*VLOOKUP($C14,Hypothèses!$D$6:$F$13,3,0))</f>
        <v>0</v>
      </c>
      <c r="AJ14" s="126">
        <f>IF(ISNA(O14*VLOOKUP($C14,Hypothèses!$D$6:$F$13,3,0)),0,O14*VLOOKUP($C14,Hypothèses!$D$6:$F$13,3,0))</f>
        <v>0</v>
      </c>
      <c r="AK14" s="126">
        <f>IF(ISNA(P14*VLOOKUP($C14,Hypothèses!$D$6:$F$13,3,0)),0,P14*VLOOKUP($C14,Hypothèses!$D$6:$F$13,3,0))</f>
        <v>0</v>
      </c>
      <c r="AL14" s="126">
        <f>IF(ISNA(Q14*VLOOKUP($C14,Hypothèses!$D$6:$F$13,3,0)),0,Q14*VLOOKUP($C14,Hypothèses!$D$6:$F$13,3,0))</f>
        <v>0</v>
      </c>
      <c r="AM14" s="126">
        <f>IF(ISNA(R14*VLOOKUP($C14,Hypothèses!$D$6:$F$13,3,0)),0,R14*VLOOKUP($C14,Hypothèses!$D$6:$F$13,3,0))</f>
        <v>0</v>
      </c>
      <c r="AN14" s="126">
        <f>IF(ISNA(S14*VLOOKUP($C14,Hypothèses!$D$6:$F$13,3,0)),0,S14*VLOOKUP($C14,Hypothèses!$D$6:$F$13,3,0))</f>
        <v>0</v>
      </c>
      <c r="AO14" s="126" t="e">
        <f>IF(ISNA(#REF!*VLOOKUP($C14,Hypothèses!$D$6:$F$13,3,0)),0,#REF!*VLOOKUP($C14,Hypothèses!$D$6:$F$13,3,0))</f>
        <v>#REF!</v>
      </c>
      <c r="AP14" s="126" t="e">
        <f>IF(ISNA(#REF!*VLOOKUP($C14,Hypothèses!$D$6:$F$13,3,0)),0,#REF!*VLOOKUP($C14,Hypothèses!$D$6:$F$13,3,0))</f>
        <v>#REF!</v>
      </c>
      <c r="AQ14" s="126" t="e">
        <f>IF(ISNA(#REF!*VLOOKUP($C14,Hypothèses!$D$6:$F$13,3,0)),0,#REF!*VLOOKUP($C14,Hypothèses!$D$6:$F$13,3,0))</f>
        <v>#REF!</v>
      </c>
      <c r="AR14" s="126" t="e">
        <f>IF(ISNA(#REF!*VLOOKUP($C14,Hypothèses!$D$6:$F$13,3,0)),0,#REF!*VLOOKUP($C14,Hypothèses!$D$6:$F$13,3,0))</f>
        <v>#REF!</v>
      </c>
      <c r="AS14" s="126" t="e">
        <f>IF(ISNA(#REF!*VLOOKUP($C14,Hypothèses!$D$6:$F$13,3,0)),0,#REF!*VLOOKUP($C14,Hypothèses!$D$6:$F$13,3,0))</f>
        <v>#REF!</v>
      </c>
      <c r="AT14" s="126" t="e">
        <f>IF(ISNA(#REF!*VLOOKUP($C14,Hypothèses!$D$6:$F$13,3,0)),0,#REF!*VLOOKUP($C14,Hypothèses!$D$6:$F$13,3,0))</f>
        <v>#REF!</v>
      </c>
      <c r="AU14" s="126" t="e">
        <f>IF(ISNA(#REF!*VLOOKUP($C14,Hypothèses!$D$6:$F$13,3,0)),0,#REF!*VLOOKUP($C14,Hypothèses!$D$6:$F$13,3,0))</f>
        <v>#REF!</v>
      </c>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9"/>
      <c r="CE14" s="119"/>
      <c r="CF14" s="119"/>
      <c r="CG14" s="119"/>
      <c r="CH14" s="119"/>
      <c r="CI14" s="119"/>
      <c r="CJ14" s="119"/>
      <c r="CK14" s="119"/>
      <c r="CL14" s="119"/>
      <c r="CM14" s="119"/>
      <c r="CN14" s="119"/>
      <c r="CO14" s="119"/>
      <c r="CP14" s="119"/>
      <c r="CQ14" s="119"/>
      <c r="CR14" s="119"/>
      <c r="CS14" s="119"/>
      <c r="CT14" s="119"/>
    </row>
    <row r="15" spans="1:98" s="120" customFormat="1">
      <c r="A15" s="124">
        <v>8</v>
      </c>
      <c r="B15" s="125"/>
      <c r="C15" s="125"/>
      <c r="D15" s="124" t="str">
        <f>IF(ISNA(VLOOKUP(C15,Hypothèses!$D$6:$G$14,4,0)),"",VLOOKUP(C15,Hypothèses!$D$6:$G$14,4,0))</f>
        <v/>
      </c>
      <c r="E15" s="126"/>
      <c r="F15" s="126"/>
      <c r="G15" s="126"/>
      <c r="H15" s="126"/>
      <c r="I15" s="126"/>
      <c r="J15" s="126"/>
      <c r="K15" s="126"/>
      <c r="L15" s="126"/>
      <c r="M15" s="126"/>
      <c r="N15" s="126"/>
      <c r="O15" s="126"/>
      <c r="P15" s="126"/>
      <c r="Q15" s="126"/>
      <c r="R15" s="126"/>
      <c r="S15" s="126"/>
      <c r="T15" s="126"/>
      <c r="U15" s="126"/>
      <c r="V15" s="126"/>
      <c r="W15" s="126"/>
      <c r="X15" s="126"/>
      <c r="Y15" s="114"/>
      <c r="Z15" s="126">
        <f>IF(ISNA(E15*VLOOKUP($C15,Hypothèses!$D$6:$F$13,3,0)),0,E15*VLOOKUP($C15,Hypothèses!$D$6:$F$13,3,0))</f>
        <v>0</v>
      </c>
      <c r="AA15" s="126">
        <f>IF(ISNA(F15*VLOOKUP($C15,Hypothèses!$D$6:$F$13,3,0)),0,F15*VLOOKUP($C15,Hypothèses!$D$6:$F$13,3,0))</f>
        <v>0</v>
      </c>
      <c r="AB15" s="126">
        <f>IF(ISNA(G15*VLOOKUP($C15,Hypothèses!$D$6:$F$13,3,0)),0,G15*VLOOKUP($C15,Hypothèses!$D$6:$F$13,3,0))</f>
        <v>0</v>
      </c>
      <c r="AC15" s="126">
        <f>IF(ISNA(H15*VLOOKUP($C15,Hypothèses!$D$6:$F$13,3,0)),0,H15*VLOOKUP($C15,Hypothèses!$D$6:$F$13,3,0))</f>
        <v>0</v>
      </c>
      <c r="AD15" s="126">
        <f>IF(ISNA(I15*VLOOKUP($C15,Hypothèses!$D$6:$F$13,3,0)),0,I15*VLOOKUP($C15,Hypothèses!$D$6:$F$13,3,0))</f>
        <v>0</v>
      </c>
      <c r="AE15" s="126">
        <f>IF(ISNA(J15*VLOOKUP($C15,Hypothèses!$D$6:$F$13,3,0)),0,J15*VLOOKUP($C15,Hypothèses!$D$6:$F$13,3,0))</f>
        <v>0</v>
      </c>
      <c r="AF15" s="126">
        <f>IF(ISNA(K15*VLOOKUP($C15,Hypothèses!$D$6:$F$13,3,0)),0,K15*VLOOKUP($C15,Hypothèses!$D$6:$F$13,3,0))</f>
        <v>0</v>
      </c>
      <c r="AG15" s="126">
        <f>IF(ISNA(L15*VLOOKUP($C15,Hypothèses!$D$6:$F$13,3,0)),0,L15*VLOOKUP($C15,Hypothèses!$D$6:$F$13,3,0))</f>
        <v>0</v>
      </c>
      <c r="AH15" s="126">
        <f>IF(ISNA(M15*VLOOKUP($C15,Hypothèses!$D$6:$F$13,3,0)),0,M15*VLOOKUP($C15,Hypothèses!$D$6:$F$13,3,0))</f>
        <v>0</v>
      </c>
      <c r="AI15" s="126">
        <f>IF(ISNA(N15*VLOOKUP($C15,Hypothèses!$D$6:$F$13,3,0)),0,N15*VLOOKUP($C15,Hypothèses!$D$6:$F$13,3,0))</f>
        <v>0</v>
      </c>
      <c r="AJ15" s="126">
        <f>IF(ISNA(O15*VLOOKUP($C15,Hypothèses!$D$6:$F$13,3,0)),0,O15*VLOOKUP($C15,Hypothèses!$D$6:$F$13,3,0))</f>
        <v>0</v>
      </c>
      <c r="AK15" s="126">
        <f>IF(ISNA(P15*VLOOKUP($C15,Hypothèses!$D$6:$F$13,3,0)),0,P15*VLOOKUP($C15,Hypothèses!$D$6:$F$13,3,0))</f>
        <v>0</v>
      </c>
      <c r="AL15" s="126">
        <f>IF(ISNA(Q15*VLOOKUP($C15,Hypothèses!$D$6:$F$13,3,0)),0,Q15*VLOOKUP($C15,Hypothèses!$D$6:$F$13,3,0))</f>
        <v>0</v>
      </c>
      <c r="AM15" s="126">
        <f>IF(ISNA(R15*VLOOKUP($C15,Hypothèses!$D$6:$F$13,3,0)),0,R15*VLOOKUP($C15,Hypothèses!$D$6:$F$13,3,0))</f>
        <v>0</v>
      </c>
      <c r="AN15" s="126">
        <f>IF(ISNA(S15*VLOOKUP($C15,Hypothèses!$D$6:$F$13,3,0)),0,S15*VLOOKUP($C15,Hypothèses!$D$6:$F$13,3,0))</f>
        <v>0</v>
      </c>
      <c r="AO15" s="126" t="e">
        <f>IF(ISNA(#REF!*VLOOKUP($C15,Hypothèses!$D$6:$F$13,3,0)),0,#REF!*VLOOKUP($C15,Hypothèses!$D$6:$F$13,3,0))</f>
        <v>#REF!</v>
      </c>
      <c r="AP15" s="126" t="e">
        <f>IF(ISNA(#REF!*VLOOKUP($C15,Hypothèses!$D$6:$F$13,3,0)),0,#REF!*VLOOKUP($C15,Hypothèses!$D$6:$F$13,3,0))</f>
        <v>#REF!</v>
      </c>
      <c r="AQ15" s="126" t="e">
        <f>IF(ISNA(#REF!*VLOOKUP($C15,Hypothèses!$D$6:$F$13,3,0)),0,#REF!*VLOOKUP($C15,Hypothèses!$D$6:$F$13,3,0))</f>
        <v>#REF!</v>
      </c>
      <c r="AR15" s="126" t="e">
        <f>IF(ISNA(#REF!*VLOOKUP($C15,Hypothèses!$D$6:$F$13,3,0)),0,#REF!*VLOOKUP($C15,Hypothèses!$D$6:$F$13,3,0))</f>
        <v>#REF!</v>
      </c>
      <c r="AS15" s="126" t="e">
        <f>IF(ISNA(#REF!*VLOOKUP($C15,Hypothèses!$D$6:$F$13,3,0)),0,#REF!*VLOOKUP($C15,Hypothèses!$D$6:$F$13,3,0))</f>
        <v>#REF!</v>
      </c>
      <c r="AT15" s="126" t="e">
        <f>IF(ISNA(#REF!*VLOOKUP($C15,Hypothèses!$D$6:$F$13,3,0)),0,#REF!*VLOOKUP($C15,Hypothèses!$D$6:$F$13,3,0))</f>
        <v>#REF!</v>
      </c>
      <c r="AU15" s="126" t="e">
        <f>IF(ISNA(#REF!*VLOOKUP($C15,Hypothèses!$D$6:$F$13,3,0)),0,#REF!*VLOOKUP($C15,Hypothèses!$D$6:$F$13,3,0))</f>
        <v>#REF!</v>
      </c>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9"/>
      <c r="CE15" s="119"/>
      <c r="CF15" s="119"/>
      <c r="CG15" s="119"/>
      <c r="CH15" s="119"/>
      <c r="CI15" s="119"/>
      <c r="CJ15" s="119"/>
      <c r="CK15" s="119"/>
      <c r="CL15" s="119"/>
      <c r="CM15" s="119"/>
      <c r="CN15" s="119"/>
      <c r="CO15" s="119"/>
      <c r="CP15" s="119"/>
      <c r="CQ15" s="119"/>
      <c r="CR15" s="119"/>
      <c r="CS15" s="119"/>
      <c r="CT15" s="119"/>
    </row>
    <row r="16" spans="1:98" s="120" customFormat="1">
      <c r="A16" s="124">
        <v>9</v>
      </c>
      <c r="B16" s="125"/>
      <c r="C16" s="125"/>
      <c r="D16" s="124" t="str">
        <f>IF(ISNA(VLOOKUP(C16,Hypothèses!$D$6:$G$14,4,0)),"",VLOOKUP(C16,Hypothèses!$D$6:$G$14,4,0))</f>
        <v/>
      </c>
      <c r="E16" s="126"/>
      <c r="F16" s="126"/>
      <c r="G16" s="126"/>
      <c r="H16" s="126"/>
      <c r="I16" s="126"/>
      <c r="J16" s="126"/>
      <c r="K16" s="126"/>
      <c r="L16" s="126"/>
      <c r="M16" s="126"/>
      <c r="N16" s="126"/>
      <c r="O16" s="126"/>
      <c r="P16" s="126"/>
      <c r="Q16" s="126"/>
      <c r="R16" s="126"/>
      <c r="S16" s="126"/>
      <c r="T16" s="126"/>
      <c r="U16" s="126"/>
      <c r="V16" s="126"/>
      <c r="W16" s="126"/>
      <c r="X16" s="126"/>
      <c r="Y16" s="114"/>
      <c r="Z16" s="126">
        <f>IF(ISNA(E16*VLOOKUP($C16,Hypothèses!$D$6:$F$13,3,0)),0,E16*VLOOKUP($C16,Hypothèses!$D$6:$F$13,3,0))</f>
        <v>0</v>
      </c>
      <c r="AA16" s="126">
        <f>IF(ISNA(F16*VLOOKUP($C16,Hypothèses!$D$6:$F$13,3,0)),0,F16*VLOOKUP($C16,Hypothèses!$D$6:$F$13,3,0))</f>
        <v>0</v>
      </c>
      <c r="AB16" s="126">
        <f>IF(ISNA(G16*VLOOKUP($C16,Hypothèses!$D$6:$F$13,3,0)),0,G16*VLOOKUP($C16,Hypothèses!$D$6:$F$13,3,0))</f>
        <v>0</v>
      </c>
      <c r="AC16" s="126">
        <f>IF(ISNA(H16*VLOOKUP($C16,Hypothèses!$D$6:$F$13,3,0)),0,H16*VLOOKUP($C16,Hypothèses!$D$6:$F$13,3,0))</f>
        <v>0</v>
      </c>
      <c r="AD16" s="126">
        <f>IF(ISNA(I16*VLOOKUP($C16,Hypothèses!$D$6:$F$13,3,0)),0,I16*VLOOKUP($C16,Hypothèses!$D$6:$F$13,3,0))</f>
        <v>0</v>
      </c>
      <c r="AE16" s="126">
        <f>IF(ISNA(J16*VLOOKUP($C16,Hypothèses!$D$6:$F$13,3,0)),0,J16*VLOOKUP($C16,Hypothèses!$D$6:$F$13,3,0))</f>
        <v>0</v>
      </c>
      <c r="AF16" s="126">
        <f>IF(ISNA(K16*VLOOKUP($C16,Hypothèses!$D$6:$F$13,3,0)),0,K16*VLOOKUP($C16,Hypothèses!$D$6:$F$13,3,0))</f>
        <v>0</v>
      </c>
      <c r="AG16" s="126">
        <f>IF(ISNA(L16*VLOOKUP($C16,Hypothèses!$D$6:$F$13,3,0)),0,L16*VLOOKUP($C16,Hypothèses!$D$6:$F$13,3,0))</f>
        <v>0</v>
      </c>
      <c r="AH16" s="126">
        <f>IF(ISNA(M16*VLOOKUP($C16,Hypothèses!$D$6:$F$13,3,0)),0,M16*VLOOKUP($C16,Hypothèses!$D$6:$F$13,3,0))</f>
        <v>0</v>
      </c>
      <c r="AI16" s="126">
        <f>IF(ISNA(N16*VLOOKUP($C16,Hypothèses!$D$6:$F$13,3,0)),0,N16*VLOOKUP($C16,Hypothèses!$D$6:$F$13,3,0))</f>
        <v>0</v>
      </c>
      <c r="AJ16" s="126">
        <f>IF(ISNA(O16*VLOOKUP($C16,Hypothèses!$D$6:$F$13,3,0)),0,O16*VLOOKUP($C16,Hypothèses!$D$6:$F$13,3,0))</f>
        <v>0</v>
      </c>
      <c r="AK16" s="126">
        <f>IF(ISNA(P16*VLOOKUP($C16,Hypothèses!$D$6:$F$13,3,0)),0,P16*VLOOKUP($C16,Hypothèses!$D$6:$F$13,3,0))</f>
        <v>0</v>
      </c>
      <c r="AL16" s="126">
        <f>IF(ISNA(Q16*VLOOKUP($C16,Hypothèses!$D$6:$F$13,3,0)),0,Q16*VLOOKUP($C16,Hypothèses!$D$6:$F$13,3,0))</f>
        <v>0</v>
      </c>
      <c r="AM16" s="126">
        <f>IF(ISNA(R16*VLOOKUP($C16,Hypothèses!$D$6:$F$13,3,0)),0,R16*VLOOKUP($C16,Hypothèses!$D$6:$F$13,3,0))</f>
        <v>0</v>
      </c>
      <c r="AN16" s="126">
        <f>IF(ISNA(S16*VLOOKUP($C16,Hypothèses!$D$6:$F$13,3,0)),0,S16*VLOOKUP($C16,Hypothèses!$D$6:$F$13,3,0))</f>
        <v>0</v>
      </c>
      <c r="AO16" s="126" t="e">
        <f>IF(ISNA(#REF!*VLOOKUP($C16,Hypothèses!$D$6:$F$13,3,0)),0,#REF!*VLOOKUP($C16,Hypothèses!$D$6:$F$13,3,0))</f>
        <v>#REF!</v>
      </c>
      <c r="AP16" s="126" t="e">
        <f>IF(ISNA(#REF!*VLOOKUP($C16,Hypothèses!$D$6:$F$13,3,0)),0,#REF!*VLOOKUP($C16,Hypothèses!$D$6:$F$13,3,0))</f>
        <v>#REF!</v>
      </c>
      <c r="AQ16" s="126" t="e">
        <f>IF(ISNA(#REF!*VLOOKUP($C16,Hypothèses!$D$6:$F$13,3,0)),0,#REF!*VLOOKUP($C16,Hypothèses!$D$6:$F$13,3,0))</f>
        <v>#REF!</v>
      </c>
      <c r="AR16" s="126" t="e">
        <f>IF(ISNA(#REF!*VLOOKUP($C16,Hypothèses!$D$6:$F$13,3,0)),0,#REF!*VLOOKUP($C16,Hypothèses!$D$6:$F$13,3,0))</f>
        <v>#REF!</v>
      </c>
      <c r="AS16" s="126" t="e">
        <f>IF(ISNA(#REF!*VLOOKUP($C16,Hypothèses!$D$6:$F$13,3,0)),0,#REF!*VLOOKUP($C16,Hypothèses!$D$6:$F$13,3,0))</f>
        <v>#REF!</v>
      </c>
      <c r="AT16" s="126" t="e">
        <f>IF(ISNA(#REF!*VLOOKUP($C16,Hypothèses!$D$6:$F$13,3,0)),0,#REF!*VLOOKUP($C16,Hypothèses!$D$6:$F$13,3,0))</f>
        <v>#REF!</v>
      </c>
      <c r="AU16" s="126" t="e">
        <f>IF(ISNA(#REF!*VLOOKUP($C16,Hypothèses!$D$6:$F$13,3,0)),0,#REF!*VLOOKUP($C16,Hypothèses!$D$6:$F$13,3,0))</f>
        <v>#REF!</v>
      </c>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9"/>
      <c r="CE16" s="119"/>
      <c r="CF16" s="119"/>
      <c r="CG16" s="119"/>
      <c r="CH16" s="119"/>
      <c r="CI16" s="119"/>
      <c r="CJ16" s="119"/>
      <c r="CK16" s="119"/>
      <c r="CL16" s="119"/>
      <c r="CM16" s="119"/>
      <c r="CN16" s="119"/>
      <c r="CO16" s="119"/>
      <c r="CP16" s="119"/>
      <c r="CQ16" s="119"/>
      <c r="CR16" s="119"/>
      <c r="CS16" s="119"/>
      <c r="CT16" s="119"/>
    </row>
    <row r="17" spans="1:98" s="120" customFormat="1">
      <c r="A17" s="124">
        <v>10</v>
      </c>
      <c r="B17" s="125"/>
      <c r="C17" s="125"/>
      <c r="D17" s="124" t="str">
        <f>IF(ISNA(VLOOKUP(C17,Hypothèses!$D$6:$G$14,4,0)),"",VLOOKUP(C17,Hypothèses!$D$6:$G$14,4,0))</f>
        <v/>
      </c>
      <c r="E17" s="126"/>
      <c r="F17" s="126"/>
      <c r="G17" s="126"/>
      <c r="H17" s="126"/>
      <c r="I17" s="126"/>
      <c r="J17" s="126"/>
      <c r="K17" s="126"/>
      <c r="L17" s="126"/>
      <c r="M17" s="126"/>
      <c r="N17" s="126"/>
      <c r="O17" s="126"/>
      <c r="P17" s="126"/>
      <c r="Q17" s="126"/>
      <c r="R17" s="126"/>
      <c r="S17" s="126"/>
      <c r="T17" s="126"/>
      <c r="U17" s="126"/>
      <c r="V17" s="126"/>
      <c r="W17" s="126"/>
      <c r="X17" s="126"/>
      <c r="Y17" s="114"/>
      <c r="Z17" s="126">
        <f>IF(ISNA(E17*VLOOKUP($C17,Hypothèses!$D$6:$F$13,3,0)),0,E17*VLOOKUP($C17,Hypothèses!$D$6:$F$13,3,0))</f>
        <v>0</v>
      </c>
      <c r="AA17" s="126">
        <f>IF(ISNA(F17*VLOOKUP($C17,Hypothèses!$D$6:$F$13,3,0)),0,F17*VLOOKUP($C17,Hypothèses!$D$6:$F$13,3,0))</f>
        <v>0</v>
      </c>
      <c r="AB17" s="126">
        <f>IF(ISNA(G17*VLOOKUP($C17,Hypothèses!$D$6:$F$13,3,0)),0,G17*VLOOKUP($C17,Hypothèses!$D$6:$F$13,3,0))</f>
        <v>0</v>
      </c>
      <c r="AC17" s="126">
        <f>IF(ISNA(H17*VLOOKUP($C17,Hypothèses!$D$6:$F$13,3,0)),0,H17*VLOOKUP($C17,Hypothèses!$D$6:$F$13,3,0))</f>
        <v>0</v>
      </c>
      <c r="AD17" s="126">
        <f>IF(ISNA(I17*VLOOKUP($C17,Hypothèses!$D$6:$F$13,3,0)),0,I17*VLOOKUP($C17,Hypothèses!$D$6:$F$13,3,0))</f>
        <v>0</v>
      </c>
      <c r="AE17" s="126">
        <f>IF(ISNA(J17*VLOOKUP($C17,Hypothèses!$D$6:$F$13,3,0)),0,J17*VLOOKUP($C17,Hypothèses!$D$6:$F$13,3,0))</f>
        <v>0</v>
      </c>
      <c r="AF17" s="126">
        <f>IF(ISNA(K17*VLOOKUP($C17,Hypothèses!$D$6:$F$13,3,0)),0,K17*VLOOKUP($C17,Hypothèses!$D$6:$F$13,3,0))</f>
        <v>0</v>
      </c>
      <c r="AG17" s="126">
        <f>IF(ISNA(L17*VLOOKUP($C17,Hypothèses!$D$6:$F$13,3,0)),0,L17*VLOOKUP($C17,Hypothèses!$D$6:$F$13,3,0))</f>
        <v>0</v>
      </c>
      <c r="AH17" s="126">
        <f>IF(ISNA(M17*VLOOKUP($C17,Hypothèses!$D$6:$F$13,3,0)),0,M17*VLOOKUP($C17,Hypothèses!$D$6:$F$13,3,0))</f>
        <v>0</v>
      </c>
      <c r="AI17" s="126">
        <f>IF(ISNA(N17*VLOOKUP($C17,Hypothèses!$D$6:$F$13,3,0)),0,N17*VLOOKUP($C17,Hypothèses!$D$6:$F$13,3,0))</f>
        <v>0</v>
      </c>
      <c r="AJ17" s="126">
        <f>IF(ISNA(O17*VLOOKUP($C17,Hypothèses!$D$6:$F$13,3,0)),0,O17*VLOOKUP($C17,Hypothèses!$D$6:$F$13,3,0))</f>
        <v>0</v>
      </c>
      <c r="AK17" s="126">
        <f>IF(ISNA(P17*VLOOKUP($C17,Hypothèses!$D$6:$F$13,3,0)),0,P17*VLOOKUP($C17,Hypothèses!$D$6:$F$13,3,0))</f>
        <v>0</v>
      </c>
      <c r="AL17" s="126">
        <f>IF(ISNA(Q17*VLOOKUP($C17,Hypothèses!$D$6:$F$13,3,0)),0,Q17*VLOOKUP($C17,Hypothèses!$D$6:$F$13,3,0))</f>
        <v>0</v>
      </c>
      <c r="AM17" s="126">
        <f>IF(ISNA(R17*VLOOKUP($C17,Hypothèses!$D$6:$F$13,3,0)),0,R17*VLOOKUP($C17,Hypothèses!$D$6:$F$13,3,0))</f>
        <v>0</v>
      </c>
      <c r="AN17" s="126">
        <f>IF(ISNA(S17*VLOOKUP($C17,Hypothèses!$D$6:$F$13,3,0)),0,S17*VLOOKUP($C17,Hypothèses!$D$6:$F$13,3,0))</f>
        <v>0</v>
      </c>
      <c r="AO17" s="126" t="e">
        <f>IF(ISNA(#REF!*VLOOKUP($C17,Hypothèses!$D$6:$F$13,3,0)),0,#REF!*VLOOKUP($C17,Hypothèses!$D$6:$F$13,3,0))</f>
        <v>#REF!</v>
      </c>
      <c r="AP17" s="126" t="e">
        <f>IF(ISNA(#REF!*VLOOKUP($C17,Hypothèses!$D$6:$F$13,3,0)),0,#REF!*VLOOKUP($C17,Hypothèses!$D$6:$F$13,3,0))</f>
        <v>#REF!</v>
      </c>
      <c r="AQ17" s="126" t="e">
        <f>IF(ISNA(#REF!*VLOOKUP($C17,Hypothèses!$D$6:$F$13,3,0)),0,#REF!*VLOOKUP($C17,Hypothèses!$D$6:$F$13,3,0))</f>
        <v>#REF!</v>
      </c>
      <c r="AR17" s="126" t="e">
        <f>IF(ISNA(#REF!*VLOOKUP($C17,Hypothèses!$D$6:$F$13,3,0)),0,#REF!*VLOOKUP($C17,Hypothèses!$D$6:$F$13,3,0))</f>
        <v>#REF!</v>
      </c>
      <c r="AS17" s="126" t="e">
        <f>IF(ISNA(#REF!*VLOOKUP($C17,Hypothèses!$D$6:$F$13,3,0)),0,#REF!*VLOOKUP($C17,Hypothèses!$D$6:$F$13,3,0))</f>
        <v>#REF!</v>
      </c>
      <c r="AT17" s="126" t="e">
        <f>IF(ISNA(#REF!*VLOOKUP($C17,Hypothèses!$D$6:$F$13,3,0)),0,#REF!*VLOOKUP($C17,Hypothèses!$D$6:$F$13,3,0))</f>
        <v>#REF!</v>
      </c>
      <c r="AU17" s="126" t="e">
        <f>IF(ISNA(#REF!*VLOOKUP($C17,Hypothèses!$D$6:$F$13,3,0)),0,#REF!*VLOOKUP($C17,Hypothèses!$D$6:$F$13,3,0))</f>
        <v>#REF!</v>
      </c>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9"/>
      <c r="CE17" s="119"/>
      <c r="CF17" s="119"/>
      <c r="CG17" s="119"/>
      <c r="CH17" s="119"/>
      <c r="CI17" s="119"/>
      <c r="CJ17" s="119"/>
      <c r="CK17" s="119"/>
      <c r="CL17" s="119"/>
      <c r="CM17" s="119"/>
      <c r="CN17" s="119"/>
      <c r="CO17" s="119"/>
      <c r="CP17" s="119"/>
      <c r="CQ17" s="119"/>
      <c r="CR17" s="119"/>
      <c r="CS17" s="119"/>
      <c r="CT17" s="119"/>
    </row>
    <row r="18" spans="1:98" s="120" customFormat="1">
      <c r="A18" s="124">
        <v>11</v>
      </c>
      <c r="B18" s="125"/>
      <c r="C18" s="125"/>
      <c r="D18" s="124" t="str">
        <f>IF(ISNA(VLOOKUP(C18,Hypothèses!$D$6:$G$14,4,0)),"",VLOOKUP(C18,Hypothèses!$D$6:$G$14,4,0))</f>
        <v/>
      </c>
      <c r="E18" s="126"/>
      <c r="F18" s="126"/>
      <c r="G18" s="126"/>
      <c r="H18" s="126"/>
      <c r="I18" s="126"/>
      <c r="J18" s="126"/>
      <c r="K18" s="126"/>
      <c r="L18" s="126"/>
      <c r="M18" s="126"/>
      <c r="N18" s="126"/>
      <c r="O18" s="126"/>
      <c r="P18" s="126"/>
      <c r="Q18" s="126"/>
      <c r="R18" s="126"/>
      <c r="S18" s="126"/>
      <c r="T18" s="126"/>
      <c r="U18" s="126"/>
      <c r="V18" s="126"/>
      <c r="W18" s="126"/>
      <c r="X18" s="126"/>
      <c r="Y18" s="114"/>
      <c r="Z18" s="126">
        <f>IF(ISNA(E18*VLOOKUP($C18,Hypothèses!$D$6:$F$13,3,0)),0,E18*VLOOKUP($C18,Hypothèses!$D$6:$F$13,3,0))</f>
        <v>0</v>
      </c>
      <c r="AA18" s="126">
        <f>IF(ISNA(F18*VLOOKUP($C18,Hypothèses!$D$6:$F$13,3,0)),0,F18*VLOOKUP($C18,Hypothèses!$D$6:$F$13,3,0))</f>
        <v>0</v>
      </c>
      <c r="AB18" s="126">
        <f>IF(ISNA(G18*VLOOKUP($C18,Hypothèses!$D$6:$F$13,3,0)),0,G18*VLOOKUP($C18,Hypothèses!$D$6:$F$13,3,0))</f>
        <v>0</v>
      </c>
      <c r="AC18" s="126">
        <f>IF(ISNA(H18*VLOOKUP($C18,Hypothèses!$D$6:$F$13,3,0)),0,H18*VLOOKUP($C18,Hypothèses!$D$6:$F$13,3,0))</f>
        <v>0</v>
      </c>
      <c r="AD18" s="126">
        <f>IF(ISNA(I18*VLOOKUP($C18,Hypothèses!$D$6:$F$13,3,0)),0,I18*VLOOKUP($C18,Hypothèses!$D$6:$F$13,3,0))</f>
        <v>0</v>
      </c>
      <c r="AE18" s="126">
        <f>IF(ISNA(J18*VLOOKUP($C18,Hypothèses!$D$6:$F$13,3,0)),0,J18*VLOOKUP($C18,Hypothèses!$D$6:$F$13,3,0))</f>
        <v>0</v>
      </c>
      <c r="AF18" s="126">
        <f>IF(ISNA(K18*VLOOKUP($C18,Hypothèses!$D$6:$F$13,3,0)),0,K18*VLOOKUP($C18,Hypothèses!$D$6:$F$13,3,0))</f>
        <v>0</v>
      </c>
      <c r="AG18" s="126">
        <f>IF(ISNA(L18*VLOOKUP($C18,Hypothèses!$D$6:$F$13,3,0)),0,L18*VLOOKUP($C18,Hypothèses!$D$6:$F$13,3,0))</f>
        <v>0</v>
      </c>
      <c r="AH18" s="126">
        <f>IF(ISNA(M18*VLOOKUP($C18,Hypothèses!$D$6:$F$13,3,0)),0,M18*VLOOKUP($C18,Hypothèses!$D$6:$F$13,3,0))</f>
        <v>0</v>
      </c>
      <c r="AI18" s="126">
        <f>IF(ISNA(N18*VLOOKUP($C18,Hypothèses!$D$6:$F$13,3,0)),0,N18*VLOOKUP($C18,Hypothèses!$D$6:$F$13,3,0))</f>
        <v>0</v>
      </c>
      <c r="AJ18" s="126">
        <f>IF(ISNA(O18*VLOOKUP($C18,Hypothèses!$D$6:$F$13,3,0)),0,O18*VLOOKUP($C18,Hypothèses!$D$6:$F$13,3,0))</f>
        <v>0</v>
      </c>
      <c r="AK18" s="126">
        <f>IF(ISNA(P18*VLOOKUP($C18,Hypothèses!$D$6:$F$13,3,0)),0,P18*VLOOKUP($C18,Hypothèses!$D$6:$F$13,3,0))</f>
        <v>0</v>
      </c>
      <c r="AL18" s="126">
        <f>IF(ISNA(Q18*VLOOKUP($C18,Hypothèses!$D$6:$F$13,3,0)),0,Q18*VLOOKUP($C18,Hypothèses!$D$6:$F$13,3,0))</f>
        <v>0</v>
      </c>
      <c r="AM18" s="126">
        <f>IF(ISNA(R18*VLOOKUP($C18,Hypothèses!$D$6:$F$13,3,0)),0,R18*VLOOKUP($C18,Hypothèses!$D$6:$F$13,3,0))</f>
        <v>0</v>
      </c>
      <c r="AN18" s="126">
        <f>IF(ISNA(S18*VLOOKUP($C18,Hypothèses!$D$6:$F$13,3,0)),0,S18*VLOOKUP($C18,Hypothèses!$D$6:$F$13,3,0))</f>
        <v>0</v>
      </c>
      <c r="AO18" s="126" t="e">
        <f>IF(ISNA(#REF!*VLOOKUP($C18,Hypothèses!$D$6:$F$13,3,0)),0,#REF!*VLOOKUP($C18,Hypothèses!$D$6:$F$13,3,0))</f>
        <v>#REF!</v>
      </c>
      <c r="AP18" s="126" t="e">
        <f>IF(ISNA(#REF!*VLOOKUP($C18,Hypothèses!$D$6:$F$13,3,0)),0,#REF!*VLOOKUP($C18,Hypothèses!$D$6:$F$13,3,0))</f>
        <v>#REF!</v>
      </c>
      <c r="AQ18" s="126" t="e">
        <f>IF(ISNA(#REF!*VLOOKUP($C18,Hypothèses!$D$6:$F$13,3,0)),0,#REF!*VLOOKUP($C18,Hypothèses!$D$6:$F$13,3,0))</f>
        <v>#REF!</v>
      </c>
      <c r="AR18" s="126" t="e">
        <f>IF(ISNA(#REF!*VLOOKUP($C18,Hypothèses!$D$6:$F$13,3,0)),0,#REF!*VLOOKUP($C18,Hypothèses!$D$6:$F$13,3,0))</f>
        <v>#REF!</v>
      </c>
      <c r="AS18" s="126" t="e">
        <f>IF(ISNA(#REF!*VLOOKUP($C18,Hypothèses!$D$6:$F$13,3,0)),0,#REF!*VLOOKUP($C18,Hypothèses!$D$6:$F$13,3,0))</f>
        <v>#REF!</v>
      </c>
      <c r="AT18" s="126" t="e">
        <f>IF(ISNA(#REF!*VLOOKUP($C18,Hypothèses!$D$6:$F$13,3,0)),0,#REF!*VLOOKUP($C18,Hypothèses!$D$6:$F$13,3,0))</f>
        <v>#REF!</v>
      </c>
      <c r="AU18" s="126" t="e">
        <f>IF(ISNA(#REF!*VLOOKUP($C18,Hypothèses!$D$6:$F$13,3,0)),0,#REF!*VLOOKUP($C18,Hypothèses!$D$6:$F$13,3,0))</f>
        <v>#REF!</v>
      </c>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9"/>
      <c r="CE18" s="119"/>
      <c r="CF18" s="119"/>
      <c r="CG18" s="119"/>
      <c r="CH18" s="119"/>
      <c r="CI18" s="119"/>
      <c r="CJ18" s="119"/>
      <c r="CK18" s="119"/>
      <c r="CL18" s="119"/>
      <c r="CM18" s="119"/>
      <c r="CN18" s="119"/>
      <c r="CO18" s="119"/>
      <c r="CP18" s="119"/>
      <c r="CQ18" s="119"/>
      <c r="CR18" s="119"/>
      <c r="CS18" s="119"/>
      <c r="CT18" s="119"/>
    </row>
    <row r="19" spans="1:98" s="120" customFormat="1">
      <c r="A19" s="124">
        <v>12</v>
      </c>
      <c r="B19" s="125"/>
      <c r="C19" s="125"/>
      <c r="D19" s="124" t="str">
        <f>IF(ISNA(VLOOKUP(C19,Hypothèses!$D$6:$G$14,4,0)),"",VLOOKUP(C19,Hypothèses!$D$6:$G$14,4,0))</f>
        <v/>
      </c>
      <c r="E19" s="126"/>
      <c r="F19" s="126"/>
      <c r="G19" s="126"/>
      <c r="H19" s="126"/>
      <c r="I19" s="126"/>
      <c r="J19" s="126"/>
      <c r="K19" s="126"/>
      <c r="L19" s="126"/>
      <c r="M19" s="126"/>
      <c r="N19" s="126"/>
      <c r="O19" s="126"/>
      <c r="P19" s="126"/>
      <c r="Q19" s="126"/>
      <c r="R19" s="126"/>
      <c r="S19" s="126"/>
      <c r="T19" s="126"/>
      <c r="U19" s="126"/>
      <c r="V19" s="126"/>
      <c r="W19" s="126"/>
      <c r="X19" s="126"/>
      <c r="Y19" s="114"/>
      <c r="Z19" s="126">
        <f>IF(ISNA(E19*VLOOKUP($C19,Hypothèses!$D$6:$F$13,3,0)),0,E19*VLOOKUP($C19,Hypothèses!$D$6:$F$13,3,0))</f>
        <v>0</v>
      </c>
      <c r="AA19" s="126">
        <f>IF(ISNA(F19*VLOOKUP($C19,Hypothèses!$D$6:$F$13,3,0)),0,F19*VLOOKUP($C19,Hypothèses!$D$6:$F$13,3,0))</f>
        <v>0</v>
      </c>
      <c r="AB19" s="126">
        <f>IF(ISNA(G19*VLOOKUP($C19,Hypothèses!$D$6:$F$13,3,0)),0,G19*VLOOKUP($C19,Hypothèses!$D$6:$F$13,3,0))</f>
        <v>0</v>
      </c>
      <c r="AC19" s="126">
        <f>IF(ISNA(H19*VLOOKUP($C19,Hypothèses!$D$6:$F$13,3,0)),0,H19*VLOOKUP($C19,Hypothèses!$D$6:$F$13,3,0))</f>
        <v>0</v>
      </c>
      <c r="AD19" s="126">
        <f>IF(ISNA(I19*VLOOKUP($C19,Hypothèses!$D$6:$F$13,3,0)),0,I19*VLOOKUP($C19,Hypothèses!$D$6:$F$13,3,0))</f>
        <v>0</v>
      </c>
      <c r="AE19" s="126">
        <f>IF(ISNA(J19*VLOOKUP($C19,Hypothèses!$D$6:$F$13,3,0)),0,J19*VLOOKUP($C19,Hypothèses!$D$6:$F$13,3,0))</f>
        <v>0</v>
      </c>
      <c r="AF19" s="126">
        <f>IF(ISNA(K19*VLOOKUP($C19,Hypothèses!$D$6:$F$13,3,0)),0,K19*VLOOKUP($C19,Hypothèses!$D$6:$F$13,3,0))</f>
        <v>0</v>
      </c>
      <c r="AG19" s="126">
        <f>IF(ISNA(L19*VLOOKUP($C19,Hypothèses!$D$6:$F$13,3,0)),0,L19*VLOOKUP($C19,Hypothèses!$D$6:$F$13,3,0))</f>
        <v>0</v>
      </c>
      <c r="AH19" s="126">
        <f>IF(ISNA(M19*VLOOKUP($C19,Hypothèses!$D$6:$F$13,3,0)),0,M19*VLOOKUP($C19,Hypothèses!$D$6:$F$13,3,0))</f>
        <v>0</v>
      </c>
      <c r="AI19" s="126">
        <f>IF(ISNA(N19*VLOOKUP($C19,Hypothèses!$D$6:$F$13,3,0)),0,N19*VLOOKUP($C19,Hypothèses!$D$6:$F$13,3,0))</f>
        <v>0</v>
      </c>
      <c r="AJ19" s="126">
        <f>IF(ISNA(O19*VLOOKUP($C19,Hypothèses!$D$6:$F$13,3,0)),0,O19*VLOOKUP($C19,Hypothèses!$D$6:$F$13,3,0))</f>
        <v>0</v>
      </c>
      <c r="AK19" s="126">
        <f>IF(ISNA(P19*VLOOKUP($C19,Hypothèses!$D$6:$F$13,3,0)),0,P19*VLOOKUP($C19,Hypothèses!$D$6:$F$13,3,0))</f>
        <v>0</v>
      </c>
      <c r="AL19" s="126">
        <f>IF(ISNA(Q19*VLOOKUP($C19,Hypothèses!$D$6:$F$13,3,0)),0,Q19*VLOOKUP($C19,Hypothèses!$D$6:$F$13,3,0))</f>
        <v>0</v>
      </c>
      <c r="AM19" s="126">
        <f>IF(ISNA(R19*VLOOKUP($C19,Hypothèses!$D$6:$F$13,3,0)),0,R19*VLOOKUP($C19,Hypothèses!$D$6:$F$13,3,0))</f>
        <v>0</v>
      </c>
      <c r="AN19" s="126">
        <f>IF(ISNA(S19*VLOOKUP($C19,Hypothèses!$D$6:$F$13,3,0)),0,S19*VLOOKUP($C19,Hypothèses!$D$6:$F$13,3,0))</f>
        <v>0</v>
      </c>
      <c r="AO19" s="126" t="e">
        <f>IF(ISNA(#REF!*VLOOKUP($C19,Hypothèses!$D$6:$F$13,3,0)),0,#REF!*VLOOKUP($C19,Hypothèses!$D$6:$F$13,3,0))</f>
        <v>#REF!</v>
      </c>
      <c r="AP19" s="126" t="e">
        <f>IF(ISNA(#REF!*VLOOKUP($C19,Hypothèses!$D$6:$F$13,3,0)),0,#REF!*VLOOKUP($C19,Hypothèses!$D$6:$F$13,3,0))</f>
        <v>#REF!</v>
      </c>
      <c r="AQ19" s="126" t="e">
        <f>IF(ISNA(#REF!*VLOOKUP($C19,Hypothèses!$D$6:$F$13,3,0)),0,#REF!*VLOOKUP($C19,Hypothèses!$D$6:$F$13,3,0))</f>
        <v>#REF!</v>
      </c>
      <c r="AR19" s="126" t="e">
        <f>IF(ISNA(#REF!*VLOOKUP($C19,Hypothèses!$D$6:$F$13,3,0)),0,#REF!*VLOOKUP($C19,Hypothèses!$D$6:$F$13,3,0))</f>
        <v>#REF!</v>
      </c>
      <c r="AS19" s="126" t="e">
        <f>IF(ISNA(#REF!*VLOOKUP($C19,Hypothèses!$D$6:$F$13,3,0)),0,#REF!*VLOOKUP($C19,Hypothèses!$D$6:$F$13,3,0))</f>
        <v>#REF!</v>
      </c>
      <c r="AT19" s="126" t="e">
        <f>IF(ISNA(#REF!*VLOOKUP($C19,Hypothèses!$D$6:$F$13,3,0)),0,#REF!*VLOOKUP($C19,Hypothèses!$D$6:$F$13,3,0))</f>
        <v>#REF!</v>
      </c>
      <c r="AU19" s="126" t="e">
        <f>IF(ISNA(#REF!*VLOOKUP($C19,Hypothèses!$D$6:$F$13,3,0)),0,#REF!*VLOOKUP($C19,Hypothèses!$D$6:$F$13,3,0))</f>
        <v>#REF!</v>
      </c>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9"/>
      <c r="CE19" s="119"/>
      <c r="CF19" s="119"/>
      <c r="CG19" s="119"/>
      <c r="CH19" s="119"/>
      <c r="CI19" s="119"/>
      <c r="CJ19" s="119"/>
      <c r="CK19" s="119"/>
      <c r="CL19" s="119"/>
      <c r="CM19" s="119"/>
      <c r="CN19" s="119"/>
      <c r="CO19" s="119"/>
      <c r="CP19" s="119"/>
      <c r="CQ19" s="119"/>
      <c r="CR19" s="119"/>
      <c r="CS19" s="119"/>
      <c r="CT19" s="119"/>
    </row>
    <row r="20" spans="1:98" s="120" customFormat="1">
      <c r="A20" s="124">
        <v>13</v>
      </c>
      <c r="B20" s="125"/>
      <c r="C20" s="125"/>
      <c r="D20" s="124" t="str">
        <f>IF(ISNA(VLOOKUP(C20,Hypothèses!$D$6:$G$14,4,0)),"",VLOOKUP(C20,Hypothèses!$D$6:$G$14,4,0))</f>
        <v/>
      </c>
      <c r="E20" s="126"/>
      <c r="F20" s="126"/>
      <c r="G20" s="126"/>
      <c r="H20" s="126"/>
      <c r="I20" s="126"/>
      <c r="J20" s="126"/>
      <c r="K20" s="126"/>
      <c r="L20" s="126"/>
      <c r="M20" s="126"/>
      <c r="N20" s="126"/>
      <c r="O20" s="126"/>
      <c r="P20" s="126"/>
      <c r="Q20" s="126"/>
      <c r="R20" s="126"/>
      <c r="S20" s="126"/>
      <c r="T20" s="126"/>
      <c r="U20" s="126"/>
      <c r="V20" s="126"/>
      <c r="W20" s="126"/>
      <c r="X20" s="126"/>
      <c r="Y20" s="114"/>
      <c r="Z20" s="126">
        <f>IF(ISNA(E20*VLOOKUP($C20,Hypothèses!$D$6:$F$13,3,0)),0,E20*VLOOKUP($C20,Hypothèses!$D$6:$F$13,3,0))</f>
        <v>0</v>
      </c>
      <c r="AA20" s="126">
        <f>IF(ISNA(F20*VLOOKUP($C20,Hypothèses!$D$6:$F$13,3,0)),0,F20*VLOOKUP($C20,Hypothèses!$D$6:$F$13,3,0))</f>
        <v>0</v>
      </c>
      <c r="AB20" s="126">
        <f>IF(ISNA(G20*VLOOKUP($C20,Hypothèses!$D$6:$F$13,3,0)),0,G20*VLOOKUP($C20,Hypothèses!$D$6:$F$13,3,0))</f>
        <v>0</v>
      </c>
      <c r="AC20" s="126">
        <f>IF(ISNA(H20*VLOOKUP($C20,Hypothèses!$D$6:$F$13,3,0)),0,H20*VLOOKUP($C20,Hypothèses!$D$6:$F$13,3,0))</f>
        <v>0</v>
      </c>
      <c r="AD20" s="126">
        <f>IF(ISNA(I20*VLOOKUP($C20,Hypothèses!$D$6:$F$13,3,0)),0,I20*VLOOKUP($C20,Hypothèses!$D$6:$F$13,3,0))</f>
        <v>0</v>
      </c>
      <c r="AE20" s="126">
        <f>IF(ISNA(J20*VLOOKUP($C20,Hypothèses!$D$6:$F$13,3,0)),0,J20*VLOOKUP($C20,Hypothèses!$D$6:$F$13,3,0))</f>
        <v>0</v>
      </c>
      <c r="AF20" s="126">
        <f>IF(ISNA(K20*VLOOKUP($C20,Hypothèses!$D$6:$F$13,3,0)),0,K20*VLOOKUP($C20,Hypothèses!$D$6:$F$13,3,0))</f>
        <v>0</v>
      </c>
      <c r="AG20" s="126">
        <f>IF(ISNA(L20*VLOOKUP($C20,Hypothèses!$D$6:$F$13,3,0)),0,L20*VLOOKUP($C20,Hypothèses!$D$6:$F$13,3,0))</f>
        <v>0</v>
      </c>
      <c r="AH20" s="126">
        <f>IF(ISNA(M20*VLOOKUP($C20,Hypothèses!$D$6:$F$13,3,0)),0,M20*VLOOKUP($C20,Hypothèses!$D$6:$F$13,3,0))</f>
        <v>0</v>
      </c>
      <c r="AI20" s="126">
        <f>IF(ISNA(N20*VLOOKUP($C20,Hypothèses!$D$6:$F$13,3,0)),0,N20*VLOOKUP($C20,Hypothèses!$D$6:$F$13,3,0))</f>
        <v>0</v>
      </c>
      <c r="AJ20" s="126">
        <f>IF(ISNA(O20*VLOOKUP($C20,Hypothèses!$D$6:$F$13,3,0)),0,O20*VLOOKUP($C20,Hypothèses!$D$6:$F$13,3,0))</f>
        <v>0</v>
      </c>
      <c r="AK20" s="126">
        <f>IF(ISNA(P20*VLOOKUP($C20,Hypothèses!$D$6:$F$13,3,0)),0,P20*VLOOKUP($C20,Hypothèses!$D$6:$F$13,3,0))</f>
        <v>0</v>
      </c>
      <c r="AL20" s="126">
        <f>IF(ISNA(Q20*VLOOKUP($C20,Hypothèses!$D$6:$F$13,3,0)),0,Q20*VLOOKUP($C20,Hypothèses!$D$6:$F$13,3,0))</f>
        <v>0</v>
      </c>
      <c r="AM20" s="126">
        <f>IF(ISNA(R20*VLOOKUP($C20,Hypothèses!$D$6:$F$13,3,0)),0,R20*VLOOKUP($C20,Hypothèses!$D$6:$F$13,3,0))</f>
        <v>0</v>
      </c>
      <c r="AN20" s="126">
        <f>IF(ISNA(S20*VLOOKUP($C20,Hypothèses!$D$6:$F$13,3,0)),0,S20*VLOOKUP($C20,Hypothèses!$D$6:$F$13,3,0))</f>
        <v>0</v>
      </c>
      <c r="AO20" s="126" t="e">
        <f>IF(ISNA(#REF!*VLOOKUP($C20,Hypothèses!$D$6:$F$13,3,0)),0,#REF!*VLOOKUP($C20,Hypothèses!$D$6:$F$13,3,0))</f>
        <v>#REF!</v>
      </c>
      <c r="AP20" s="126" t="e">
        <f>IF(ISNA(#REF!*VLOOKUP($C20,Hypothèses!$D$6:$F$13,3,0)),0,#REF!*VLOOKUP($C20,Hypothèses!$D$6:$F$13,3,0))</f>
        <v>#REF!</v>
      </c>
      <c r="AQ20" s="126" t="e">
        <f>IF(ISNA(#REF!*VLOOKUP($C20,Hypothèses!$D$6:$F$13,3,0)),0,#REF!*VLOOKUP($C20,Hypothèses!$D$6:$F$13,3,0))</f>
        <v>#REF!</v>
      </c>
      <c r="AR20" s="126" t="e">
        <f>IF(ISNA(#REF!*VLOOKUP($C20,Hypothèses!$D$6:$F$13,3,0)),0,#REF!*VLOOKUP($C20,Hypothèses!$D$6:$F$13,3,0))</f>
        <v>#REF!</v>
      </c>
      <c r="AS20" s="126" t="e">
        <f>IF(ISNA(#REF!*VLOOKUP($C20,Hypothèses!$D$6:$F$13,3,0)),0,#REF!*VLOOKUP($C20,Hypothèses!$D$6:$F$13,3,0))</f>
        <v>#REF!</v>
      </c>
      <c r="AT20" s="126" t="e">
        <f>IF(ISNA(#REF!*VLOOKUP($C20,Hypothèses!$D$6:$F$13,3,0)),0,#REF!*VLOOKUP($C20,Hypothèses!$D$6:$F$13,3,0))</f>
        <v>#REF!</v>
      </c>
      <c r="AU20" s="126" t="e">
        <f>IF(ISNA(#REF!*VLOOKUP($C20,Hypothèses!$D$6:$F$13,3,0)),0,#REF!*VLOOKUP($C20,Hypothèses!$D$6:$F$13,3,0))</f>
        <v>#REF!</v>
      </c>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9"/>
      <c r="CE20" s="119"/>
      <c r="CF20" s="119"/>
      <c r="CG20" s="119"/>
      <c r="CH20" s="119"/>
      <c r="CI20" s="119"/>
      <c r="CJ20" s="119"/>
      <c r="CK20" s="119"/>
      <c r="CL20" s="119"/>
      <c r="CM20" s="119"/>
      <c r="CN20" s="119"/>
      <c r="CO20" s="119"/>
      <c r="CP20" s="119"/>
      <c r="CQ20" s="119"/>
      <c r="CR20" s="119"/>
      <c r="CS20" s="119"/>
      <c r="CT20" s="119"/>
    </row>
    <row r="21" spans="1:98" s="120" customFormat="1">
      <c r="A21" s="124">
        <v>14</v>
      </c>
      <c r="B21" s="125"/>
      <c r="C21" s="125"/>
      <c r="D21" s="124" t="str">
        <f>IF(ISNA(VLOOKUP(C21,Hypothèses!$D$6:$G$14,4,0)),"",VLOOKUP(C21,Hypothèses!$D$6:$G$14,4,0))</f>
        <v/>
      </c>
      <c r="E21" s="126"/>
      <c r="F21" s="126"/>
      <c r="G21" s="126"/>
      <c r="H21" s="126"/>
      <c r="I21" s="126"/>
      <c r="J21" s="126"/>
      <c r="K21" s="126"/>
      <c r="L21" s="126"/>
      <c r="M21" s="126"/>
      <c r="N21" s="126"/>
      <c r="O21" s="126"/>
      <c r="P21" s="126"/>
      <c r="Q21" s="126"/>
      <c r="R21" s="126"/>
      <c r="S21" s="126"/>
      <c r="T21" s="126"/>
      <c r="U21" s="126"/>
      <c r="V21" s="126"/>
      <c r="W21" s="126"/>
      <c r="X21" s="126"/>
      <c r="Y21" s="114"/>
      <c r="Z21" s="126">
        <f>IF(ISNA(E21*VLOOKUP($C21,Hypothèses!$D$6:$F$13,3,0)),0,E21*VLOOKUP($C21,Hypothèses!$D$6:$F$13,3,0))</f>
        <v>0</v>
      </c>
      <c r="AA21" s="126">
        <f>IF(ISNA(F21*VLOOKUP($C21,Hypothèses!$D$6:$F$13,3,0)),0,F21*VLOOKUP($C21,Hypothèses!$D$6:$F$13,3,0))</f>
        <v>0</v>
      </c>
      <c r="AB21" s="126">
        <f>IF(ISNA(G21*VLOOKUP($C21,Hypothèses!$D$6:$F$13,3,0)),0,G21*VLOOKUP($C21,Hypothèses!$D$6:$F$13,3,0))</f>
        <v>0</v>
      </c>
      <c r="AC21" s="126">
        <f>IF(ISNA(H21*VLOOKUP($C21,Hypothèses!$D$6:$F$13,3,0)),0,H21*VLOOKUP($C21,Hypothèses!$D$6:$F$13,3,0))</f>
        <v>0</v>
      </c>
      <c r="AD21" s="126">
        <f>IF(ISNA(I21*VLOOKUP($C21,Hypothèses!$D$6:$F$13,3,0)),0,I21*VLOOKUP($C21,Hypothèses!$D$6:$F$13,3,0))</f>
        <v>0</v>
      </c>
      <c r="AE21" s="126">
        <f>IF(ISNA(J21*VLOOKUP($C21,Hypothèses!$D$6:$F$13,3,0)),0,J21*VLOOKUP($C21,Hypothèses!$D$6:$F$13,3,0))</f>
        <v>0</v>
      </c>
      <c r="AF21" s="126">
        <f>IF(ISNA(K21*VLOOKUP($C21,Hypothèses!$D$6:$F$13,3,0)),0,K21*VLOOKUP($C21,Hypothèses!$D$6:$F$13,3,0))</f>
        <v>0</v>
      </c>
      <c r="AG21" s="126">
        <f>IF(ISNA(L21*VLOOKUP($C21,Hypothèses!$D$6:$F$13,3,0)),0,L21*VLOOKUP($C21,Hypothèses!$D$6:$F$13,3,0))</f>
        <v>0</v>
      </c>
      <c r="AH21" s="126">
        <f>IF(ISNA(M21*VLOOKUP($C21,Hypothèses!$D$6:$F$13,3,0)),0,M21*VLOOKUP($C21,Hypothèses!$D$6:$F$13,3,0))</f>
        <v>0</v>
      </c>
      <c r="AI21" s="126">
        <f>IF(ISNA(N21*VLOOKUP($C21,Hypothèses!$D$6:$F$13,3,0)),0,N21*VLOOKUP($C21,Hypothèses!$D$6:$F$13,3,0))</f>
        <v>0</v>
      </c>
      <c r="AJ21" s="126">
        <f>IF(ISNA(O21*VLOOKUP($C21,Hypothèses!$D$6:$F$13,3,0)),0,O21*VLOOKUP($C21,Hypothèses!$D$6:$F$13,3,0))</f>
        <v>0</v>
      </c>
      <c r="AK21" s="126">
        <f>IF(ISNA(P21*VLOOKUP($C21,Hypothèses!$D$6:$F$13,3,0)),0,P21*VLOOKUP($C21,Hypothèses!$D$6:$F$13,3,0))</f>
        <v>0</v>
      </c>
      <c r="AL21" s="126">
        <f>IF(ISNA(Q21*VLOOKUP($C21,Hypothèses!$D$6:$F$13,3,0)),0,Q21*VLOOKUP($C21,Hypothèses!$D$6:$F$13,3,0))</f>
        <v>0</v>
      </c>
      <c r="AM21" s="126">
        <f>IF(ISNA(R21*VLOOKUP($C21,Hypothèses!$D$6:$F$13,3,0)),0,R21*VLOOKUP($C21,Hypothèses!$D$6:$F$13,3,0))</f>
        <v>0</v>
      </c>
      <c r="AN21" s="126">
        <f>IF(ISNA(S21*VLOOKUP($C21,Hypothèses!$D$6:$F$13,3,0)),0,S21*VLOOKUP($C21,Hypothèses!$D$6:$F$13,3,0))</f>
        <v>0</v>
      </c>
      <c r="AO21" s="126" t="e">
        <f>IF(ISNA(#REF!*VLOOKUP($C21,Hypothèses!$D$6:$F$13,3,0)),0,#REF!*VLOOKUP($C21,Hypothèses!$D$6:$F$13,3,0))</f>
        <v>#REF!</v>
      </c>
      <c r="AP21" s="126" t="e">
        <f>IF(ISNA(#REF!*VLOOKUP($C21,Hypothèses!$D$6:$F$13,3,0)),0,#REF!*VLOOKUP($C21,Hypothèses!$D$6:$F$13,3,0))</f>
        <v>#REF!</v>
      </c>
      <c r="AQ21" s="126" t="e">
        <f>IF(ISNA(#REF!*VLOOKUP($C21,Hypothèses!$D$6:$F$13,3,0)),0,#REF!*VLOOKUP($C21,Hypothèses!$D$6:$F$13,3,0))</f>
        <v>#REF!</v>
      </c>
      <c r="AR21" s="126" t="e">
        <f>IF(ISNA(#REF!*VLOOKUP($C21,Hypothèses!$D$6:$F$13,3,0)),0,#REF!*VLOOKUP($C21,Hypothèses!$D$6:$F$13,3,0))</f>
        <v>#REF!</v>
      </c>
      <c r="AS21" s="126" t="e">
        <f>IF(ISNA(#REF!*VLOOKUP($C21,Hypothèses!$D$6:$F$13,3,0)),0,#REF!*VLOOKUP($C21,Hypothèses!$D$6:$F$13,3,0))</f>
        <v>#REF!</v>
      </c>
      <c r="AT21" s="126" t="e">
        <f>IF(ISNA(#REF!*VLOOKUP($C21,Hypothèses!$D$6:$F$13,3,0)),0,#REF!*VLOOKUP($C21,Hypothèses!$D$6:$F$13,3,0))</f>
        <v>#REF!</v>
      </c>
      <c r="AU21" s="126" t="e">
        <f>IF(ISNA(#REF!*VLOOKUP($C21,Hypothèses!$D$6:$F$13,3,0)),0,#REF!*VLOOKUP($C21,Hypothèses!$D$6:$F$13,3,0))</f>
        <v>#REF!</v>
      </c>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9"/>
      <c r="CE21" s="119"/>
      <c r="CF21" s="119"/>
      <c r="CG21" s="119"/>
      <c r="CH21" s="119"/>
      <c r="CI21" s="119"/>
      <c r="CJ21" s="119"/>
      <c r="CK21" s="119"/>
      <c r="CL21" s="119"/>
      <c r="CM21" s="119"/>
      <c r="CN21" s="119"/>
      <c r="CO21" s="119"/>
      <c r="CP21" s="119"/>
      <c r="CQ21" s="119"/>
      <c r="CR21" s="119"/>
      <c r="CS21" s="119"/>
      <c r="CT21" s="119"/>
    </row>
    <row r="22" spans="1:98" s="120" customFormat="1">
      <c r="A22" s="124">
        <v>15</v>
      </c>
      <c r="B22" s="125"/>
      <c r="C22" s="125"/>
      <c r="D22" s="124" t="str">
        <f>IF(ISNA(VLOOKUP(C22,Hypothèses!$D$6:$G$14,4,0)),"",VLOOKUP(C22,Hypothèses!$D$6:$G$14,4,0))</f>
        <v/>
      </c>
      <c r="E22" s="126"/>
      <c r="F22" s="126"/>
      <c r="G22" s="126"/>
      <c r="H22" s="126"/>
      <c r="I22" s="126"/>
      <c r="J22" s="126"/>
      <c r="K22" s="126"/>
      <c r="L22" s="126"/>
      <c r="M22" s="126"/>
      <c r="N22" s="126"/>
      <c r="O22" s="126"/>
      <c r="P22" s="126"/>
      <c r="Q22" s="126"/>
      <c r="R22" s="126"/>
      <c r="S22" s="126"/>
      <c r="T22" s="126"/>
      <c r="U22" s="126"/>
      <c r="V22" s="126"/>
      <c r="W22" s="126"/>
      <c r="X22" s="126"/>
      <c r="Y22" s="114"/>
      <c r="Z22" s="126">
        <f>IF(ISNA(E22*VLOOKUP($C22,Hypothèses!$D$6:$F$13,3,0)),0,E22*VLOOKUP($C22,Hypothèses!$D$6:$F$13,3,0))</f>
        <v>0</v>
      </c>
      <c r="AA22" s="126">
        <f>IF(ISNA(F22*VLOOKUP($C22,Hypothèses!$D$6:$F$13,3,0)),0,F22*VLOOKUP($C22,Hypothèses!$D$6:$F$13,3,0))</f>
        <v>0</v>
      </c>
      <c r="AB22" s="126">
        <f>IF(ISNA(G22*VLOOKUP($C22,Hypothèses!$D$6:$F$13,3,0)),0,G22*VLOOKUP($C22,Hypothèses!$D$6:$F$13,3,0))</f>
        <v>0</v>
      </c>
      <c r="AC22" s="126">
        <f>IF(ISNA(H22*VLOOKUP($C22,Hypothèses!$D$6:$F$13,3,0)),0,H22*VLOOKUP($C22,Hypothèses!$D$6:$F$13,3,0))</f>
        <v>0</v>
      </c>
      <c r="AD22" s="126">
        <f>IF(ISNA(I22*VLOOKUP($C22,Hypothèses!$D$6:$F$13,3,0)),0,I22*VLOOKUP($C22,Hypothèses!$D$6:$F$13,3,0))</f>
        <v>0</v>
      </c>
      <c r="AE22" s="126">
        <f>IF(ISNA(J22*VLOOKUP($C22,Hypothèses!$D$6:$F$13,3,0)),0,J22*VLOOKUP($C22,Hypothèses!$D$6:$F$13,3,0))</f>
        <v>0</v>
      </c>
      <c r="AF22" s="126">
        <f>IF(ISNA(K22*VLOOKUP($C22,Hypothèses!$D$6:$F$13,3,0)),0,K22*VLOOKUP($C22,Hypothèses!$D$6:$F$13,3,0))</f>
        <v>0</v>
      </c>
      <c r="AG22" s="126">
        <f>IF(ISNA(L22*VLOOKUP($C22,Hypothèses!$D$6:$F$13,3,0)),0,L22*VLOOKUP($C22,Hypothèses!$D$6:$F$13,3,0))</f>
        <v>0</v>
      </c>
      <c r="AH22" s="126">
        <f>IF(ISNA(M22*VLOOKUP($C22,Hypothèses!$D$6:$F$13,3,0)),0,M22*VLOOKUP($C22,Hypothèses!$D$6:$F$13,3,0))</f>
        <v>0</v>
      </c>
      <c r="AI22" s="126">
        <f>IF(ISNA(N22*VLOOKUP($C22,Hypothèses!$D$6:$F$13,3,0)),0,N22*VLOOKUP($C22,Hypothèses!$D$6:$F$13,3,0))</f>
        <v>0</v>
      </c>
      <c r="AJ22" s="126">
        <f>IF(ISNA(O22*VLOOKUP($C22,Hypothèses!$D$6:$F$13,3,0)),0,O22*VLOOKUP($C22,Hypothèses!$D$6:$F$13,3,0))</f>
        <v>0</v>
      </c>
      <c r="AK22" s="126">
        <f>IF(ISNA(P22*VLOOKUP($C22,Hypothèses!$D$6:$F$13,3,0)),0,P22*VLOOKUP($C22,Hypothèses!$D$6:$F$13,3,0))</f>
        <v>0</v>
      </c>
      <c r="AL22" s="126">
        <f>IF(ISNA(Q22*VLOOKUP($C22,Hypothèses!$D$6:$F$13,3,0)),0,Q22*VLOOKUP($C22,Hypothèses!$D$6:$F$13,3,0))</f>
        <v>0</v>
      </c>
      <c r="AM22" s="126">
        <f>IF(ISNA(R22*VLOOKUP($C22,Hypothèses!$D$6:$F$13,3,0)),0,R22*VLOOKUP($C22,Hypothèses!$D$6:$F$13,3,0))</f>
        <v>0</v>
      </c>
      <c r="AN22" s="126">
        <f>IF(ISNA(S22*VLOOKUP($C22,Hypothèses!$D$6:$F$13,3,0)),0,S22*VLOOKUP($C22,Hypothèses!$D$6:$F$13,3,0))</f>
        <v>0</v>
      </c>
      <c r="AO22" s="126" t="e">
        <f>IF(ISNA(#REF!*VLOOKUP($C22,Hypothèses!$D$6:$F$13,3,0)),0,#REF!*VLOOKUP($C22,Hypothèses!$D$6:$F$13,3,0))</f>
        <v>#REF!</v>
      </c>
      <c r="AP22" s="126" t="e">
        <f>IF(ISNA(#REF!*VLOOKUP($C22,Hypothèses!$D$6:$F$13,3,0)),0,#REF!*VLOOKUP($C22,Hypothèses!$D$6:$F$13,3,0))</f>
        <v>#REF!</v>
      </c>
      <c r="AQ22" s="126" t="e">
        <f>IF(ISNA(#REF!*VLOOKUP($C22,Hypothèses!$D$6:$F$13,3,0)),0,#REF!*VLOOKUP($C22,Hypothèses!$D$6:$F$13,3,0))</f>
        <v>#REF!</v>
      </c>
      <c r="AR22" s="126" t="e">
        <f>IF(ISNA(#REF!*VLOOKUP($C22,Hypothèses!$D$6:$F$13,3,0)),0,#REF!*VLOOKUP($C22,Hypothèses!$D$6:$F$13,3,0))</f>
        <v>#REF!</v>
      </c>
      <c r="AS22" s="126" t="e">
        <f>IF(ISNA(#REF!*VLOOKUP($C22,Hypothèses!$D$6:$F$13,3,0)),0,#REF!*VLOOKUP($C22,Hypothèses!$D$6:$F$13,3,0))</f>
        <v>#REF!</v>
      </c>
      <c r="AT22" s="126" t="e">
        <f>IF(ISNA(#REF!*VLOOKUP($C22,Hypothèses!$D$6:$F$13,3,0)),0,#REF!*VLOOKUP($C22,Hypothèses!$D$6:$F$13,3,0))</f>
        <v>#REF!</v>
      </c>
      <c r="AU22" s="126" t="e">
        <f>IF(ISNA(#REF!*VLOOKUP($C22,Hypothèses!$D$6:$F$13,3,0)),0,#REF!*VLOOKUP($C22,Hypothèses!$D$6:$F$13,3,0))</f>
        <v>#REF!</v>
      </c>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9"/>
      <c r="CE22" s="119"/>
      <c r="CF22" s="119"/>
      <c r="CG22" s="119"/>
      <c r="CH22" s="119"/>
      <c r="CI22" s="119"/>
      <c r="CJ22" s="119"/>
      <c r="CK22" s="119"/>
      <c r="CL22" s="119"/>
      <c r="CM22" s="119"/>
      <c r="CN22" s="119"/>
      <c r="CO22" s="119"/>
      <c r="CP22" s="119"/>
      <c r="CQ22" s="119"/>
      <c r="CR22" s="119"/>
      <c r="CS22" s="119"/>
      <c r="CT22" s="119"/>
    </row>
    <row r="23" spans="1:98" s="120" customFormat="1">
      <c r="A23" s="124">
        <v>16</v>
      </c>
      <c r="B23" s="125"/>
      <c r="C23" s="125"/>
      <c r="D23" s="124" t="str">
        <f>IF(ISNA(VLOOKUP(C23,Hypothèses!$D$6:$G$14,4,0)),"",VLOOKUP(C23,Hypothèses!$D$6:$G$14,4,0))</f>
        <v/>
      </c>
      <c r="E23" s="126"/>
      <c r="F23" s="126"/>
      <c r="G23" s="126"/>
      <c r="H23" s="126"/>
      <c r="I23" s="126"/>
      <c r="J23" s="126"/>
      <c r="K23" s="126"/>
      <c r="L23" s="126"/>
      <c r="M23" s="126"/>
      <c r="N23" s="126"/>
      <c r="O23" s="126"/>
      <c r="P23" s="126"/>
      <c r="Q23" s="126"/>
      <c r="R23" s="126"/>
      <c r="S23" s="126"/>
      <c r="T23" s="126"/>
      <c r="U23" s="126"/>
      <c r="V23" s="126"/>
      <c r="W23" s="126"/>
      <c r="X23" s="126"/>
      <c r="Y23" s="114"/>
      <c r="Z23" s="126">
        <f>IF(ISNA(E23*VLOOKUP($C23,Hypothèses!$D$6:$F$13,3,0)),0,E23*VLOOKUP($C23,Hypothèses!$D$6:$F$13,3,0))</f>
        <v>0</v>
      </c>
      <c r="AA23" s="126">
        <f>IF(ISNA(F23*VLOOKUP($C23,Hypothèses!$D$6:$F$13,3,0)),0,F23*VLOOKUP($C23,Hypothèses!$D$6:$F$13,3,0))</f>
        <v>0</v>
      </c>
      <c r="AB23" s="126">
        <f>IF(ISNA(G23*VLOOKUP($C23,Hypothèses!$D$6:$F$13,3,0)),0,G23*VLOOKUP($C23,Hypothèses!$D$6:$F$13,3,0))</f>
        <v>0</v>
      </c>
      <c r="AC23" s="126">
        <f>IF(ISNA(H23*VLOOKUP($C23,Hypothèses!$D$6:$F$13,3,0)),0,H23*VLOOKUP($C23,Hypothèses!$D$6:$F$13,3,0))</f>
        <v>0</v>
      </c>
      <c r="AD23" s="126">
        <f>IF(ISNA(I23*VLOOKUP($C23,Hypothèses!$D$6:$F$13,3,0)),0,I23*VLOOKUP($C23,Hypothèses!$D$6:$F$13,3,0))</f>
        <v>0</v>
      </c>
      <c r="AE23" s="126">
        <f>IF(ISNA(J23*VLOOKUP($C23,Hypothèses!$D$6:$F$13,3,0)),0,J23*VLOOKUP($C23,Hypothèses!$D$6:$F$13,3,0))</f>
        <v>0</v>
      </c>
      <c r="AF23" s="126">
        <f>IF(ISNA(K23*VLOOKUP($C23,Hypothèses!$D$6:$F$13,3,0)),0,K23*VLOOKUP($C23,Hypothèses!$D$6:$F$13,3,0))</f>
        <v>0</v>
      </c>
      <c r="AG23" s="126">
        <f>IF(ISNA(L23*VLOOKUP($C23,Hypothèses!$D$6:$F$13,3,0)),0,L23*VLOOKUP($C23,Hypothèses!$D$6:$F$13,3,0))</f>
        <v>0</v>
      </c>
      <c r="AH23" s="126">
        <f>IF(ISNA(M23*VLOOKUP($C23,Hypothèses!$D$6:$F$13,3,0)),0,M23*VLOOKUP($C23,Hypothèses!$D$6:$F$13,3,0))</f>
        <v>0</v>
      </c>
      <c r="AI23" s="126">
        <f>IF(ISNA(N23*VLOOKUP($C23,Hypothèses!$D$6:$F$13,3,0)),0,N23*VLOOKUP($C23,Hypothèses!$D$6:$F$13,3,0))</f>
        <v>0</v>
      </c>
      <c r="AJ23" s="126">
        <f>IF(ISNA(O23*VLOOKUP($C23,Hypothèses!$D$6:$F$13,3,0)),0,O23*VLOOKUP($C23,Hypothèses!$D$6:$F$13,3,0))</f>
        <v>0</v>
      </c>
      <c r="AK23" s="126">
        <f>IF(ISNA(P23*VLOOKUP($C23,Hypothèses!$D$6:$F$13,3,0)),0,P23*VLOOKUP($C23,Hypothèses!$D$6:$F$13,3,0))</f>
        <v>0</v>
      </c>
      <c r="AL23" s="126">
        <f>IF(ISNA(Q23*VLOOKUP($C23,Hypothèses!$D$6:$F$13,3,0)),0,Q23*VLOOKUP($C23,Hypothèses!$D$6:$F$13,3,0))</f>
        <v>0</v>
      </c>
      <c r="AM23" s="126">
        <f>IF(ISNA(R23*VLOOKUP($C23,Hypothèses!$D$6:$F$13,3,0)),0,R23*VLOOKUP($C23,Hypothèses!$D$6:$F$13,3,0))</f>
        <v>0</v>
      </c>
      <c r="AN23" s="126">
        <f>IF(ISNA(S23*VLOOKUP($C23,Hypothèses!$D$6:$F$13,3,0)),0,S23*VLOOKUP($C23,Hypothèses!$D$6:$F$13,3,0))</f>
        <v>0</v>
      </c>
      <c r="AO23" s="126" t="e">
        <f>IF(ISNA(#REF!*VLOOKUP($C23,Hypothèses!$D$6:$F$13,3,0)),0,#REF!*VLOOKUP($C23,Hypothèses!$D$6:$F$13,3,0))</f>
        <v>#REF!</v>
      </c>
      <c r="AP23" s="126" t="e">
        <f>IF(ISNA(#REF!*VLOOKUP($C23,Hypothèses!$D$6:$F$13,3,0)),0,#REF!*VLOOKUP($C23,Hypothèses!$D$6:$F$13,3,0))</f>
        <v>#REF!</v>
      </c>
      <c r="AQ23" s="126" t="e">
        <f>IF(ISNA(#REF!*VLOOKUP($C23,Hypothèses!$D$6:$F$13,3,0)),0,#REF!*VLOOKUP($C23,Hypothèses!$D$6:$F$13,3,0))</f>
        <v>#REF!</v>
      </c>
      <c r="AR23" s="126" t="e">
        <f>IF(ISNA(#REF!*VLOOKUP($C23,Hypothèses!$D$6:$F$13,3,0)),0,#REF!*VLOOKUP($C23,Hypothèses!$D$6:$F$13,3,0))</f>
        <v>#REF!</v>
      </c>
      <c r="AS23" s="126" t="e">
        <f>IF(ISNA(#REF!*VLOOKUP($C23,Hypothèses!$D$6:$F$13,3,0)),0,#REF!*VLOOKUP($C23,Hypothèses!$D$6:$F$13,3,0))</f>
        <v>#REF!</v>
      </c>
      <c r="AT23" s="126" t="e">
        <f>IF(ISNA(#REF!*VLOOKUP($C23,Hypothèses!$D$6:$F$13,3,0)),0,#REF!*VLOOKUP($C23,Hypothèses!$D$6:$F$13,3,0))</f>
        <v>#REF!</v>
      </c>
      <c r="AU23" s="126" t="e">
        <f>IF(ISNA(#REF!*VLOOKUP($C23,Hypothèses!$D$6:$F$13,3,0)),0,#REF!*VLOOKUP($C23,Hypothèses!$D$6:$F$13,3,0))</f>
        <v>#REF!</v>
      </c>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9"/>
      <c r="CE23" s="119"/>
      <c r="CF23" s="119"/>
      <c r="CG23" s="119"/>
      <c r="CH23" s="119"/>
      <c r="CI23" s="119"/>
      <c r="CJ23" s="119"/>
      <c r="CK23" s="119"/>
      <c r="CL23" s="119"/>
      <c r="CM23" s="119"/>
      <c r="CN23" s="119"/>
      <c r="CO23" s="119"/>
      <c r="CP23" s="119"/>
      <c r="CQ23" s="119"/>
      <c r="CR23" s="119"/>
      <c r="CS23" s="119"/>
      <c r="CT23" s="119"/>
    </row>
    <row r="24" spans="1:98" s="120" customFormat="1">
      <c r="A24" s="124">
        <v>17</v>
      </c>
      <c r="B24" s="125"/>
      <c r="C24" s="125"/>
      <c r="D24" s="124" t="str">
        <f>IF(ISNA(VLOOKUP(C24,Hypothèses!$D$6:$G$14,4,0)),"",VLOOKUP(C24,Hypothèses!$D$6:$G$14,4,0))</f>
        <v/>
      </c>
      <c r="E24" s="126"/>
      <c r="F24" s="126"/>
      <c r="G24" s="126"/>
      <c r="H24" s="126"/>
      <c r="I24" s="126"/>
      <c r="J24" s="126"/>
      <c r="K24" s="126"/>
      <c r="L24" s="126"/>
      <c r="M24" s="126"/>
      <c r="N24" s="126"/>
      <c r="O24" s="126"/>
      <c r="P24" s="126"/>
      <c r="Q24" s="126"/>
      <c r="R24" s="126"/>
      <c r="S24" s="126"/>
      <c r="T24" s="126"/>
      <c r="U24" s="126"/>
      <c r="V24" s="126"/>
      <c r="W24" s="126"/>
      <c r="X24" s="126"/>
      <c r="Y24" s="114"/>
      <c r="Z24" s="126">
        <f>IF(ISNA(E24*VLOOKUP($C24,Hypothèses!$D$6:$F$13,3,0)),0,E24*VLOOKUP($C24,Hypothèses!$D$6:$F$13,3,0))</f>
        <v>0</v>
      </c>
      <c r="AA24" s="126">
        <f>IF(ISNA(F24*VLOOKUP($C24,Hypothèses!$D$6:$F$13,3,0)),0,F24*VLOOKUP($C24,Hypothèses!$D$6:$F$13,3,0))</f>
        <v>0</v>
      </c>
      <c r="AB24" s="126">
        <f>IF(ISNA(G24*VLOOKUP($C24,Hypothèses!$D$6:$F$13,3,0)),0,G24*VLOOKUP($C24,Hypothèses!$D$6:$F$13,3,0))</f>
        <v>0</v>
      </c>
      <c r="AC24" s="126">
        <f>IF(ISNA(H24*VLOOKUP($C24,Hypothèses!$D$6:$F$13,3,0)),0,H24*VLOOKUP($C24,Hypothèses!$D$6:$F$13,3,0))</f>
        <v>0</v>
      </c>
      <c r="AD24" s="126">
        <f>IF(ISNA(I24*VLOOKUP($C24,Hypothèses!$D$6:$F$13,3,0)),0,I24*VLOOKUP($C24,Hypothèses!$D$6:$F$13,3,0))</f>
        <v>0</v>
      </c>
      <c r="AE24" s="126">
        <f>IF(ISNA(J24*VLOOKUP($C24,Hypothèses!$D$6:$F$13,3,0)),0,J24*VLOOKUP($C24,Hypothèses!$D$6:$F$13,3,0))</f>
        <v>0</v>
      </c>
      <c r="AF24" s="126">
        <f>IF(ISNA(K24*VLOOKUP($C24,Hypothèses!$D$6:$F$13,3,0)),0,K24*VLOOKUP($C24,Hypothèses!$D$6:$F$13,3,0))</f>
        <v>0</v>
      </c>
      <c r="AG24" s="126">
        <f>IF(ISNA(L24*VLOOKUP($C24,Hypothèses!$D$6:$F$13,3,0)),0,L24*VLOOKUP($C24,Hypothèses!$D$6:$F$13,3,0))</f>
        <v>0</v>
      </c>
      <c r="AH24" s="126">
        <f>IF(ISNA(M24*VLOOKUP($C24,Hypothèses!$D$6:$F$13,3,0)),0,M24*VLOOKUP($C24,Hypothèses!$D$6:$F$13,3,0))</f>
        <v>0</v>
      </c>
      <c r="AI24" s="126">
        <f>IF(ISNA(N24*VLOOKUP($C24,Hypothèses!$D$6:$F$13,3,0)),0,N24*VLOOKUP($C24,Hypothèses!$D$6:$F$13,3,0))</f>
        <v>0</v>
      </c>
      <c r="AJ24" s="126">
        <f>IF(ISNA(O24*VLOOKUP($C24,Hypothèses!$D$6:$F$13,3,0)),0,O24*VLOOKUP($C24,Hypothèses!$D$6:$F$13,3,0))</f>
        <v>0</v>
      </c>
      <c r="AK24" s="126">
        <f>IF(ISNA(P24*VLOOKUP($C24,Hypothèses!$D$6:$F$13,3,0)),0,P24*VLOOKUP($C24,Hypothèses!$D$6:$F$13,3,0))</f>
        <v>0</v>
      </c>
      <c r="AL24" s="126">
        <f>IF(ISNA(Q24*VLOOKUP($C24,Hypothèses!$D$6:$F$13,3,0)),0,Q24*VLOOKUP($C24,Hypothèses!$D$6:$F$13,3,0))</f>
        <v>0</v>
      </c>
      <c r="AM24" s="126">
        <f>IF(ISNA(R24*VLOOKUP($C24,Hypothèses!$D$6:$F$13,3,0)),0,R24*VLOOKUP($C24,Hypothèses!$D$6:$F$13,3,0))</f>
        <v>0</v>
      </c>
      <c r="AN24" s="126">
        <f>IF(ISNA(S24*VLOOKUP($C24,Hypothèses!$D$6:$F$13,3,0)),0,S24*VLOOKUP($C24,Hypothèses!$D$6:$F$13,3,0))</f>
        <v>0</v>
      </c>
      <c r="AO24" s="126" t="e">
        <f>IF(ISNA(#REF!*VLOOKUP($C24,Hypothèses!$D$6:$F$13,3,0)),0,#REF!*VLOOKUP($C24,Hypothèses!$D$6:$F$13,3,0))</f>
        <v>#REF!</v>
      </c>
      <c r="AP24" s="126" t="e">
        <f>IF(ISNA(#REF!*VLOOKUP($C24,Hypothèses!$D$6:$F$13,3,0)),0,#REF!*VLOOKUP($C24,Hypothèses!$D$6:$F$13,3,0))</f>
        <v>#REF!</v>
      </c>
      <c r="AQ24" s="126" t="e">
        <f>IF(ISNA(#REF!*VLOOKUP($C24,Hypothèses!$D$6:$F$13,3,0)),0,#REF!*VLOOKUP($C24,Hypothèses!$D$6:$F$13,3,0))</f>
        <v>#REF!</v>
      </c>
      <c r="AR24" s="126" t="e">
        <f>IF(ISNA(#REF!*VLOOKUP($C24,Hypothèses!$D$6:$F$13,3,0)),0,#REF!*VLOOKUP($C24,Hypothèses!$D$6:$F$13,3,0))</f>
        <v>#REF!</v>
      </c>
      <c r="AS24" s="126" t="e">
        <f>IF(ISNA(#REF!*VLOOKUP($C24,Hypothèses!$D$6:$F$13,3,0)),0,#REF!*VLOOKUP($C24,Hypothèses!$D$6:$F$13,3,0))</f>
        <v>#REF!</v>
      </c>
      <c r="AT24" s="126" t="e">
        <f>IF(ISNA(#REF!*VLOOKUP($C24,Hypothèses!$D$6:$F$13,3,0)),0,#REF!*VLOOKUP($C24,Hypothèses!$D$6:$F$13,3,0))</f>
        <v>#REF!</v>
      </c>
      <c r="AU24" s="126" t="e">
        <f>IF(ISNA(#REF!*VLOOKUP($C24,Hypothèses!$D$6:$F$13,3,0)),0,#REF!*VLOOKUP($C24,Hypothèses!$D$6:$F$13,3,0))</f>
        <v>#REF!</v>
      </c>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9"/>
      <c r="CE24" s="119"/>
      <c r="CF24" s="119"/>
      <c r="CG24" s="119"/>
      <c r="CH24" s="119"/>
      <c r="CI24" s="119"/>
      <c r="CJ24" s="119"/>
      <c r="CK24" s="119"/>
      <c r="CL24" s="119"/>
      <c r="CM24" s="119"/>
      <c r="CN24" s="119"/>
      <c r="CO24" s="119"/>
      <c r="CP24" s="119"/>
      <c r="CQ24" s="119"/>
      <c r="CR24" s="119"/>
      <c r="CS24" s="119"/>
      <c r="CT24" s="119"/>
    </row>
    <row r="25" spans="1:98" s="120" customFormat="1">
      <c r="A25" s="124">
        <v>18</v>
      </c>
      <c r="B25" s="125"/>
      <c r="C25" s="125"/>
      <c r="D25" s="124" t="str">
        <f>IF(ISNA(VLOOKUP(C25,Hypothèses!$D$6:$G$14,4,0)),"",VLOOKUP(C25,Hypothèses!$D$6:$G$14,4,0))</f>
        <v/>
      </c>
      <c r="E25" s="126"/>
      <c r="F25" s="126"/>
      <c r="G25" s="126"/>
      <c r="H25" s="126"/>
      <c r="I25" s="126"/>
      <c r="J25" s="126"/>
      <c r="K25" s="126"/>
      <c r="L25" s="126"/>
      <c r="M25" s="126"/>
      <c r="N25" s="126"/>
      <c r="O25" s="126"/>
      <c r="P25" s="126"/>
      <c r="Q25" s="126"/>
      <c r="R25" s="126"/>
      <c r="S25" s="126"/>
      <c r="T25" s="126"/>
      <c r="U25" s="126"/>
      <c r="V25" s="126"/>
      <c r="W25" s="126"/>
      <c r="X25" s="126"/>
      <c r="Y25" s="114"/>
      <c r="Z25" s="126">
        <f>IF(ISNA(E25*VLOOKUP($C25,Hypothèses!$D$6:$F$13,3,0)),0,E25*VLOOKUP($C25,Hypothèses!$D$6:$F$13,3,0))</f>
        <v>0</v>
      </c>
      <c r="AA25" s="126">
        <f>IF(ISNA(F25*VLOOKUP($C25,Hypothèses!$D$6:$F$13,3,0)),0,F25*VLOOKUP($C25,Hypothèses!$D$6:$F$13,3,0))</f>
        <v>0</v>
      </c>
      <c r="AB25" s="126">
        <f>IF(ISNA(G25*VLOOKUP($C25,Hypothèses!$D$6:$F$13,3,0)),0,G25*VLOOKUP($C25,Hypothèses!$D$6:$F$13,3,0))</f>
        <v>0</v>
      </c>
      <c r="AC25" s="126">
        <f>IF(ISNA(H25*VLOOKUP($C25,Hypothèses!$D$6:$F$13,3,0)),0,H25*VLOOKUP($C25,Hypothèses!$D$6:$F$13,3,0))</f>
        <v>0</v>
      </c>
      <c r="AD25" s="126">
        <f>IF(ISNA(I25*VLOOKUP($C25,Hypothèses!$D$6:$F$13,3,0)),0,I25*VLOOKUP($C25,Hypothèses!$D$6:$F$13,3,0))</f>
        <v>0</v>
      </c>
      <c r="AE25" s="126">
        <f>IF(ISNA(J25*VLOOKUP($C25,Hypothèses!$D$6:$F$13,3,0)),0,J25*VLOOKUP($C25,Hypothèses!$D$6:$F$13,3,0))</f>
        <v>0</v>
      </c>
      <c r="AF25" s="126">
        <f>IF(ISNA(K25*VLOOKUP($C25,Hypothèses!$D$6:$F$13,3,0)),0,K25*VLOOKUP($C25,Hypothèses!$D$6:$F$13,3,0))</f>
        <v>0</v>
      </c>
      <c r="AG25" s="126">
        <f>IF(ISNA(L25*VLOOKUP($C25,Hypothèses!$D$6:$F$13,3,0)),0,L25*VLOOKUP($C25,Hypothèses!$D$6:$F$13,3,0))</f>
        <v>0</v>
      </c>
      <c r="AH25" s="126">
        <f>IF(ISNA(M25*VLOOKUP($C25,Hypothèses!$D$6:$F$13,3,0)),0,M25*VLOOKUP($C25,Hypothèses!$D$6:$F$13,3,0))</f>
        <v>0</v>
      </c>
      <c r="AI25" s="126">
        <f>IF(ISNA(N25*VLOOKUP($C25,Hypothèses!$D$6:$F$13,3,0)),0,N25*VLOOKUP($C25,Hypothèses!$D$6:$F$13,3,0))</f>
        <v>0</v>
      </c>
      <c r="AJ25" s="126">
        <f>IF(ISNA(O25*VLOOKUP($C25,Hypothèses!$D$6:$F$13,3,0)),0,O25*VLOOKUP($C25,Hypothèses!$D$6:$F$13,3,0))</f>
        <v>0</v>
      </c>
      <c r="AK25" s="126">
        <f>IF(ISNA(P25*VLOOKUP($C25,Hypothèses!$D$6:$F$13,3,0)),0,P25*VLOOKUP($C25,Hypothèses!$D$6:$F$13,3,0))</f>
        <v>0</v>
      </c>
      <c r="AL25" s="126">
        <f>IF(ISNA(Q25*VLOOKUP($C25,Hypothèses!$D$6:$F$13,3,0)),0,Q25*VLOOKUP($C25,Hypothèses!$D$6:$F$13,3,0))</f>
        <v>0</v>
      </c>
      <c r="AM25" s="126">
        <f>IF(ISNA(R25*VLOOKUP($C25,Hypothèses!$D$6:$F$13,3,0)),0,R25*VLOOKUP($C25,Hypothèses!$D$6:$F$13,3,0))</f>
        <v>0</v>
      </c>
      <c r="AN25" s="126">
        <f>IF(ISNA(S25*VLOOKUP($C25,Hypothèses!$D$6:$F$13,3,0)),0,S25*VLOOKUP($C25,Hypothèses!$D$6:$F$13,3,0))</f>
        <v>0</v>
      </c>
      <c r="AO25" s="126" t="e">
        <f>IF(ISNA(#REF!*VLOOKUP($C25,Hypothèses!$D$6:$F$13,3,0)),0,#REF!*VLOOKUP($C25,Hypothèses!$D$6:$F$13,3,0))</f>
        <v>#REF!</v>
      </c>
      <c r="AP25" s="126" t="e">
        <f>IF(ISNA(#REF!*VLOOKUP($C25,Hypothèses!$D$6:$F$13,3,0)),0,#REF!*VLOOKUP($C25,Hypothèses!$D$6:$F$13,3,0))</f>
        <v>#REF!</v>
      </c>
      <c r="AQ25" s="126" t="e">
        <f>IF(ISNA(#REF!*VLOOKUP($C25,Hypothèses!$D$6:$F$13,3,0)),0,#REF!*VLOOKUP($C25,Hypothèses!$D$6:$F$13,3,0))</f>
        <v>#REF!</v>
      </c>
      <c r="AR25" s="126" t="e">
        <f>IF(ISNA(#REF!*VLOOKUP($C25,Hypothèses!$D$6:$F$13,3,0)),0,#REF!*VLOOKUP($C25,Hypothèses!$D$6:$F$13,3,0))</f>
        <v>#REF!</v>
      </c>
      <c r="AS25" s="126" t="e">
        <f>IF(ISNA(#REF!*VLOOKUP($C25,Hypothèses!$D$6:$F$13,3,0)),0,#REF!*VLOOKUP($C25,Hypothèses!$D$6:$F$13,3,0))</f>
        <v>#REF!</v>
      </c>
      <c r="AT25" s="126" t="e">
        <f>IF(ISNA(#REF!*VLOOKUP($C25,Hypothèses!$D$6:$F$13,3,0)),0,#REF!*VLOOKUP($C25,Hypothèses!$D$6:$F$13,3,0))</f>
        <v>#REF!</v>
      </c>
      <c r="AU25" s="126" t="e">
        <f>IF(ISNA(#REF!*VLOOKUP($C25,Hypothèses!$D$6:$F$13,3,0)),0,#REF!*VLOOKUP($C25,Hypothèses!$D$6:$F$13,3,0))</f>
        <v>#REF!</v>
      </c>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9"/>
      <c r="CE25" s="119"/>
      <c r="CF25" s="119"/>
      <c r="CG25" s="119"/>
      <c r="CH25" s="119"/>
      <c r="CI25" s="119"/>
      <c r="CJ25" s="119"/>
      <c r="CK25" s="119"/>
      <c r="CL25" s="119"/>
      <c r="CM25" s="119"/>
      <c r="CN25" s="119"/>
      <c r="CO25" s="119"/>
      <c r="CP25" s="119"/>
      <c r="CQ25" s="119"/>
      <c r="CR25" s="119"/>
      <c r="CS25" s="119"/>
      <c r="CT25" s="119"/>
    </row>
    <row r="26" spans="1:98" s="120" customFormat="1">
      <c r="A26" s="124">
        <v>19</v>
      </c>
      <c r="B26" s="125"/>
      <c r="C26" s="125"/>
      <c r="D26" s="124" t="str">
        <f>IF(ISNA(VLOOKUP(C26,Hypothèses!$D$6:$G$14,4,0)),"",VLOOKUP(C26,Hypothèses!$D$6:$G$14,4,0))</f>
        <v/>
      </c>
      <c r="E26" s="126"/>
      <c r="F26" s="126"/>
      <c r="G26" s="126"/>
      <c r="H26" s="126"/>
      <c r="I26" s="126"/>
      <c r="J26" s="126"/>
      <c r="K26" s="126"/>
      <c r="L26" s="126"/>
      <c r="M26" s="126"/>
      <c r="N26" s="126"/>
      <c r="O26" s="126"/>
      <c r="P26" s="126"/>
      <c r="Q26" s="126"/>
      <c r="R26" s="126"/>
      <c r="S26" s="126"/>
      <c r="T26" s="126"/>
      <c r="U26" s="126"/>
      <c r="V26" s="126"/>
      <c r="W26" s="126"/>
      <c r="X26" s="126"/>
      <c r="Y26" s="114"/>
      <c r="Z26" s="126">
        <f>IF(ISNA(E26*VLOOKUP($C26,Hypothèses!$D$6:$F$13,3,0)),0,E26*VLOOKUP($C26,Hypothèses!$D$6:$F$13,3,0))</f>
        <v>0</v>
      </c>
      <c r="AA26" s="126">
        <f>IF(ISNA(F26*VLOOKUP($C26,Hypothèses!$D$6:$F$13,3,0)),0,F26*VLOOKUP($C26,Hypothèses!$D$6:$F$13,3,0))</f>
        <v>0</v>
      </c>
      <c r="AB26" s="126">
        <f>IF(ISNA(G26*VLOOKUP($C26,Hypothèses!$D$6:$F$13,3,0)),0,G26*VLOOKUP($C26,Hypothèses!$D$6:$F$13,3,0))</f>
        <v>0</v>
      </c>
      <c r="AC26" s="126">
        <f>IF(ISNA(H26*VLOOKUP($C26,Hypothèses!$D$6:$F$13,3,0)),0,H26*VLOOKUP($C26,Hypothèses!$D$6:$F$13,3,0))</f>
        <v>0</v>
      </c>
      <c r="AD26" s="126">
        <f>IF(ISNA(I26*VLOOKUP($C26,Hypothèses!$D$6:$F$13,3,0)),0,I26*VLOOKUP($C26,Hypothèses!$D$6:$F$13,3,0))</f>
        <v>0</v>
      </c>
      <c r="AE26" s="126">
        <f>IF(ISNA(J26*VLOOKUP($C26,Hypothèses!$D$6:$F$13,3,0)),0,J26*VLOOKUP($C26,Hypothèses!$D$6:$F$13,3,0))</f>
        <v>0</v>
      </c>
      <c r="AF26" s="126">
        <f>IF(ISNA(K26*VLOOKUP($C26,Hypothèses!$D$6:$F$13,3,0)),0,K26*VLOOKUP($C26,Hypothèses!$D$6:$F$13,3,0))</f>
        <v>0</v>
      </c>
      <c r="AG26" s="126">
        <f>IF(ISNA(L26*VLOOKUP($C26,Hypothèses!$D$6:$F$13,3,0)),0,L26*VLOOKUP($C26,Hypothèses!$D$6:$F$13,3,0))</f>
        <v>0</v>
      </c>
      <c r="AH26" s="126">
        <f>IF(ISNA(M26*VLOOKUP($C26,Hypothèses!$D$6:$F$13,3,0)),0,M26*VLOOKUP($C26,Hypothèses!$D$6:$F$13,3,0))</f>
        <v>0</v>
      </c>
      <c r="AI26" s="126">
        <f>IF(ISNA(N26*VLOOKUP($C26,Hypothèses!$D$6:$F$13,3,0)),0,N26*VLOOKUP($C26,Hypothèses!$D$6:$F$13,3,0))</f>
        <v>0</v>
      </c>
      <c r="AJ26" s="126">
        <f>IF(ISNA(O26*VLOOKUP($C26,Hypothèses!$D$6:$F$13,3,0)),0,O26*VLOOKUP($C26,Hypothèses!$D$6:$F$13,3,0))</f>
        <v>0</v>
      </c>
      <c r="AK26" s="126">
        <f>IF(ISNA(P26*VLOOKUP($C26,Hypothèses!$D$6:$F$13,3,0)),0,P26*VLOOKUP($C26,Hypothèses!$D$6:$F$13,3,0))</f>
        <v>0</v>
      </c>
      <c r="AL26" s="126">
        <f>IF(ISNA(Q26*VLOOKUP($C26,Hypothèses!$D$6:$F$13,3,0)),0,Q26*VLOOKUP($C26,Hypothèses!$D$6:$F$13,3,0))</f>
        <v>0</v>
      </c>
      <c r="AM26" s="126">
        <f>IF(ISNA(R26*VLOOKUP($C26,Hypothèses!$D$6:$F$13,3,0)),0,R26*VLOOKUP($C26,Hypothèses!$D$6:$F$13,3,0))</f>
        <v>0</v>
      </c>
      <c r="AN26" s="126">
        <f>IF(ISNA(S26*VLOOKUP($C26,Hypothèses!$D$6:$F$13,3,0)),0,S26*VLOOKUP($C26,Hypothèses!$D$6:$F$13,3,0))</f>
        <v>0</v>
      </c>
      <c r="AO26" s="126" t="e">
        <f>IF(ISNA(#REF!*VLOOKUP($C26,Hypothèses!$D$6:$F$13,3,0)),0,#REF!*VLOOKUP($C26,Hypothèses!$D$6:$F$13,3,0))</f>
        <v>#REF!</v>
      </c>
      <c r="AP26" s="126" t="e">
        <f>IF(ISNA(#REF!*VLOOKUP($C26,Hypothèses!$D$6:$F$13,3,0)),0,#REF!*VLOOKUP($C26,Hypothèses!$D$6:$F$13,3,0))</f>
        <v>#REF!</v>
      </c>
      <c r="AQ26" s="126" t="e">
        <f>IF(ISNA(#REF!*VLOOKUP($C26,Hypothèses!$D$6:$F$13,3,0)),0,#REF!*VLOOKUP($C26,Hypothèses!$D$6:$F$13,3,0))</f>
        <v>#REF!</v>
      </c>
      <c r="AR26" s="126" t="e">
        <f>IF(ISNA(#REF!*VLOOKUP($C26,Hypothèses!$D$6:$F$13,3,0)),0,#REF!*VLOOKUP($C26,Hypothèses!$D$6:$F$13,3,0))</f>
        <v>#REF!</v>
      </c>
      <c r="AS26" s="126" t="e">
        <f>IF(ISNA(#REF!*VLOOKUP($C26,Hypothèses!$D$6:$F$13,3,0)),0,#REF!*VLOOKUP($C26,Hypothèses!$D$6:$F$13,3,0))</f>
        <v>#REF!</v>
      </c>
      <c r="AT26" s="126" t="e">
        <f>IF(ISNA(#REF!*VLOOKUP($C26,Hypothèses!$D$6:$F$13,3,0)),0,#REF!*VLOOKUP($C26,Hypothèses!$D$6:$F$13,3,0))</f>
        <v>#REF!</v>
      </c>
      <c r="AU26" s="126" t="e">
        <f>IF(ISNA(#REF!*VLOOKUP($C26,Hypothèses!$D$6:$F$13,3,0)),0,#REF!*VLOOKUP($C26,Hypothèses!$D$6:$F$13,3,0))</f>
        <v>#REF!</v>
      </c>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9"/>
      <c r="CE26" s="119"/>
      <c r="CF26" s="119"/>
      <c r="CG26" s="119"/>
      <c r="CH26" s="119"/>
      <c r="CI26" s="119"/>
      <c r="CJ26" s="119"/>
      <c r="CK26" s="119"/>
      <c r="CL26" s="119"/>
      <c r="CM26" s="119"/>
      <c r="CN26" s="119"/>
      <c r="CO26" s="119"/>
      <c r="CP26" s="119"/>
      <c r="CQ26" s="119"/>
      <c r="CR26" s="119"/>
      <c r="CS26" s="119"/>
      <c r="CT26" s="119"/>
    </row>
    <row r="27" spans="1:98" s="120" customFormat="1">
      <c r="A27" s="124">
        <v>20</v>
      </c>
      <c r="B27" s="125"/>
      <c r="C27" s="125"/>
      <c r="D27" s="124" t="str">
        <f>IF(ISNA(VLOOKUP(C27,Hypothèses!$D$6:$G$14,4,0)),"",VLOOKUP(C27,Hypothèses!$D$6:$G$14,4,0))</f>
        <v/>
      </c>
      <c r="E27" s="126"/>
      <c r="F27" s="126"/>
      <c r="G27" s="126"/>
      <c r="H27" s="126"/>
      <c r="I27" s="126"/>
      <c r="J27" s="126"/>
      <c r="K27" s="126"/>
      <c r="L27" s="126"/>
      <c r="M27" s="126"/>
      <c r="N27" s="126"/>
      <c r="O27" s="126"/>
      <c r="P27" s="126"/>
      <c r="Q27" s="126"/>
      <c r="R27" s="126"/>
      <c r="S27" s="126"/>
      <c r="T27" s="126"/>
      <c r="U27" s="126"/>
      <c r="V27" s="126"/>
      <c r="W27" s="126"/>
      <c r="X27" s="126"/>
      <c r="Y27" s="114"/>
      <c r="Z27" s="126">
        <f>IF(ISNA(E27*VLOOKUP($C27,Hypothèses!$D$6:$F$13,3,0)),0,E27*VLOOKUP($C27,Hypothèses!$D$6:$F$13,3,0))</f>
        <v>0</v>
      </c>
      <c r="AA27" s="126">
        <f>IF(ISNA(F27*VLOOKUP($C27,Hypothèses!$D$6:$F$13,3,0)),0,F27*VLOOKUP($C27,Hypothèses!$D$6:$F$13,3,0))</f>
        <v>0</v>
      </c>
      <c r="AB27" s="126">
        <f>IF(ISNA(G27*VLOOKUP($C27,Hypothèses!$D$6:$F$13,3,0)),0,G27*VLOOKUP($C27,Hypothèses!$D$6:$F$13,3,0))</f>
        <v>0</v>
      </c>
      <c r="AC27" s="126">
        <f>IF(ISNA(H27*VLOOKUP($C27,Hypothèses!$D$6:$F$13,3,0)),0,H27*VLOOKUP($C27,Hypothèses!$D$6:$F$13,3,0))</f>
        <v>0</v>
      </c>
      <c r="AD27" s="126">
        <f>IF(ISNA(I27*VLOOKUP($C27,Hypothèses!$D$6:$F$13,3,0)),0,I27*VLOOKUP($C27,Hypothèses!$D$6:$F$13,3,0))</f>
        <v>0</v>
      </c>
      <c r="AE27" s="126">
        <f>IF(ISNA(J27*VLOOKUP($C27,Hypothèses!$D$6:$F$13,3,0)),0,J27*VLOOKUP($C27,Hypothèses!$D$6:$F$13,3,0))</f>
        <v>0</v>
      </c>
      <c r="AF27" s="126">
        <f>IF(ISNA(K27*VLOOKUP($C27,Hypothèses!$D$6:$F$13,3,0)),0,K27*VLOOKUP($C27,Hypothèses!$D$6:$F$13,3,0))</f>
        <v>0</v>
      </c>
      <c r="AG27" s="126">
        <f>IF(ISNA(L27*VLOOKUP($C27,Hypothèses!$D$6:$F$13,3,0)),0,L27*VLOOKUP($C27,Hypothèses!$D$6:$F$13,3,0))</f>
        <v>0</v>
      </c>
      <c r="AH27" s="126">
        <f>IF(ISNA(M27*VLOOKUP($C27,Hypothèses!$D$6:$F$13,3,0)),0,M27*VLOOKUP($C27,Hypothèses!$D$6:$F$13,3,0))</f>
        <v>0</v>
      </c>
      <c r="AI27" s="126">
        <f>IF(ISNA(N27*VLOOKUP($C27,Hypothèses!$D$6:$F$13,3,0)),0,N27*VLOOKUP($C27,Hypothèses!$D$6:$F$13,3,0))</f>
        <v>0</v>
      </c>
      <c r="AJ27" s="126">
        <f>IF(ISNA(O27*VLOOKUP($C27,Hypothèses!$D$6:$F$13,3,0)),0,O27*VLOOKUP($C27,Hypothèses!$D$6:$F$13,3,0))</f>
        <v>0</v>
      </c>
      <c r="AK27" s="126">
        <f>IF(ISNA(P27*VLOOKUP($C27,Hypothèses!$D$6:$F$13,3,0)),0,P27*VLOOKUP($C27,Hypothèses!$D$6:$F$13,3,0))</f>
        <v>0</v>
      </c>
      <c r="AL27" s="126">
        <f>IF(ISNA(Q27*VLOOKUP($C27,Hypothèses!$D$6:$F$13,3,0)),0,Q27*VLOOKUP($C27,Hypothèses!$D$6:$F$13,3,0))</f>
        <v>0</v>
      </c>
      <c r="AM27" s="126">
        <f>IF(ISNA(R27*VLOOKUP($C27,Hypothèses!$D$6:$F$13,3,0)),0,R27*VLOOKUP($C27,Hypothèses!$D$6:$F$13,3,0))</f>
        <v>0</v>
      </c>
      <c r="AN27" s="126">
        <f>IF(ISNA(S27*VLOOKUP($C27,Hypothèses!$D$6:$F$13,3,0)),0,S27*VLOOKUP($C27,Hypothèses!$D$6:$F$13,3,0))</f>
        <v>0</v>
      </c>
      <c r="AO27" s="126" t="e">
        <f>IF(ISNA(#REF!*VLOOKUP($C27,Hypothèses!$D$6:$F$13,3,0)),0,#REF!*VLOOKUP($C27,Hypothèses!$D$6:$F$13,3,0))</f>
        <v>#REF!</v>
      </c>
      <c r="AP27" s="126" t="e">
        <f>IF(ISNA(#REF!*VLOOKUP($C27,Hypothèses!$D$6:$F$13,3,0)),0,#REF!*VLOOKUP($C27,Hypothèses!$D$6:$F$13,3,0))</f>
        <v>#REF!</v>
      </c>
      <c r="AQ27" s="126" t="e">
        <f>IF(ISNA(#REF!*VLOOKUP($C27,Hypothèses!$D$6:$F$13,3,0)),0,#REF!*VLOOKUP($C27,Hypothèses!$D$6:$F$13,3,0))</f>
        <v>#REF!</v>
      </c>
      <c r="AR27" s="126" t="e">
        <f>IF(ISNA(#REF!*VLOOKUP($C27,Hypothèses!$D$6:$F$13,3,0)),0,#REF!*VLOOKUP($C27,Hypothèses!$D$6:$F$13,3,0))</f>
        <v>#REF!</v>
      </c>
      <c r="AS27" s="126" t="e">
        <f>IF(ISNA(#REF!*VLOOKUP($C27,Hypothèses!$D$6:$F$13,3,0)),0,#REF!*VLOOKUP($C27,Hypothèses!$D$6:$F$13,3,0))</f>
        <v>#REF!</v>
      </c>
      <c r="AT27" s="126" t="e">
        <f>IF(ISNA(#REF!*VLOOKUP($C27,Hypothèses!$D$6:$F$13,3,0)),0,#REF!*VLOOKUP($C27,Hypothèses!$D$6:$F$13,3,0))</f>
        <v>#REF!</v>
      </c>
      <c r="AU27" s="126" t="e">
        <f>IF(ISNA(#REF!*VLOOKUP($C27,Hypothèses!$D$6:$F$13,3,0)),0,#REF!*VLOOKUP($C27,Hypothèses!$D$6:$F$13,3,0))</f>
        <v>#REF!</v>
      </c>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9"/>
      <c r="CE27" s="119"/>
      <c r="CF27" s="119"/>
      <c r="CG27" s="119"/>
      <c r="CH27" s="119"/>
      <c r="CI27" s="119"/>
      <c r="CJ27" s="119"/>
      <c r="CK27" s="119"/>
      <c r="CL27" s="119"/>
      <c r="CM27" s="119"/>
      <c r="CN27" s="119"/>
      <c r="CO27" s="119"/>
      <c r="CP27" s="119"/>
      <c r="CQ27" s="119"/>
      <c r="CR27" s="119"/>
      <c r="CS27" s="119"/>
      <c r="CT27" s="119"/>
    </row>
    <row r="28" spans="1:98" s="120" customFormat="1">
      <c r="A28" s="124">
        <v>21</v>
      </c>
      <c r="B28" s="125"/>
      <c r="C28" s="125"/>
      <c r="D28" s="124" t="str">
        <f>IF(ISNA(VLOOKUP(C28,Hypothèses!$D$6:$G$14,4,0)),"",VLOOKUP(C28,Hypothèses!$D$6:$G$14,4,0))</f>
        <v/>
      </c>
      <c r="E28" s="126"/>
      <c r="F28" s="126"/>
      <c r="G28" s="126"/>
      <c r="H28" s="126"/>
      <c r="I28" s="126"/>
      <c r="J28" s="126"/>
      <c r="K28" s="126"/>
      <c r="L28" s="126"/>
      <c r="M28" s="126"/>
      <c r="N28" s="126"/>
      <c r="O28" s="126"/>
      <c r="P28" s="126"/>
      <c r="Q28" s="126"/>
      <c r="R28" s="126"/>
      <c r="S28" s="126"/>
      <c r="T28" s="126"/>
      <c r="U28" s="126"/>
      <c r="V28" s="126"/>
      <c r="W28" s="126"/>
      <c r="X28" s="126"/>
      <c r="Y28" s="114"/>
      <c r="Z28" s="126">
        <f>IF(ISNA(E28*VLOOKUP($C28,Hypothèses!$D$6:$F$13,3,0)),0,E28*VLOOKUP($C28,Hypothèses!$D$6:$F$13,3,0))</f>
        <v>0</v>
      </c>
      <c r="AA28" s="126">
        <f>IF(ISNA(F28*VLOOKUP($C28,Hypothèses!$D$6:$F$13,3,0)),0,F28*VLOOKUP($C28,Hypothèses!$D$6:$F$13,3,0))</f>
        <v>0</v>
      </c>
      <c r="AB28" s="126">
        <f>IF(ISNA(G28*VLOOKUP($C28,Hypothèses!$D$6:$F$13,3,0)),0,G28*VLOOKUP($C28,Hypothèses!$D$6:$F$13,3,0))</f>
        <v>0</v>
      </c>
      <c r="AC28" s="126">
        <f>IF(ISNA(H28*VLOOKUP($C28,Hypothèses!$D$6:$F$13,3,0)),0,H28*VLOOKUP($C28,Hypothèses!$D$6:$F$13,3,0))</f>
        <v>0</v>
      </c>
      <c r="AD28" s="126">
        <f>IF(ISNA(I28*VLOOKUP($C28,Hypothèses!$D$6:$F$13,3,0)),0,I28*VLOOKUP($C28,Hypothèses!$D$6:$F$13,3,0))</f>
        <v>0</v>
      </c>
      <c r="AE28" s="126">
        <f>IF(ISNA(J28*VLOOKUP($C28,Hypothèses!$D$6:$F$13,3,0)),0,J28*VLOOKUP($C28,Hypothèses!$D$6:$F$13,3,0))</f>
        <v>0</v>
      </c>
      <c r="AF28" s="126">
        <f>IF(ISNA(K28*VLOOKUP($C28,Hypothèses!$D$6:$F$13,3,0)),0,K28*VLOOKUP($C28,Hypothèses!$D$6:$F$13,3,0))</f>
        <v>0</v>
      </c>
      <c r="AG28" s="126">
        <f>IF(ISNA(L28*VLOOKUP($C28,Hypothèses!$D$6:$F$13,3,0)),0,L28*VLOOKUP($C28,Hypothèses!$D$6:$F$13,3,0))</f>
        <v>0</v>
      </c>
      <c r="AH28" s="126">
        <f>IF(ISNA(M28*VLOOKUP($C28,Hypothèses!$D$6:$F$13,3,0)),0,M28*VLOOKUP($C28,Hypothèses!$D$6:$F$13,3,0))</f>
        <v>0</v>
      </c>
      <c r="AI28" s="126">
        <f>IF(ISNA(N28*VLOOKUP($C28,Hypothèses!$D$6:$F$13,3,0)),0,N28*VLOOKUP($C28,Hypothèses!$D$6:$F$13,3,0))</f>
        <v>0</v>
      </c>
      <c r="AJ28" s="126">
        <f>IF(ISNA(O28*VLOOKUP($C28,Hypothèses!$D$6:$F$13,3,0)),0,O28*VLOOKUP($C28,Hypothèses!$D$6:$F$13,3,0))</f>
        <v>0</v>
      </c>
      <c r="AK28" s="126">
        <f>IF(ISNA(P28*VLOOKUP($C28,Hypothèses!$D$6:$F$13,3,0)),0,P28*VLOOKUP($C28,Hypothèses!$D$6:$F$13,3,0))</f>
        <v>0</v>
      </c>
      <c r="AL28" s="126">
        <f>IF(ISNA(Q28*VLOOKUP($C28,Hypothèses!$D$6:$F$13,3,0)),0,Q28*VLOOKUP($C28,Hypothèses!$D$6:$F$13,3,0))</f>
        <v>0</v>
      </c>
      <c r="AM28" s="126">
        <f>IF(ISNA(R28*VLOOKUP($C28,Hypothèses!$D$6:$F$13,3,0)),0,R28*VLOOKUP($C28,Hypothèses!$D$6:$F$13,3,0))</f>
        <v>0</v>
      </c>
      <c r="AN28" s="126">
        <f>IF(ISNA(S28*VLOOKUP($C28,Hypothèses!$D$6:$F$13,3,0)),0,S28*VLOOKUP($C28,Hypothèses!$D$6:$F$13,3,0))</f>
        <v>0</v>
      </c>
      <c r="AO28" s="126" t="e">
        <f>IF(ISNA(#REF!*VLOOKUP($C28,Hypothèses!$D$6:$F$13,3,0)),0,#REF!*VLOOKUP($C28,Hypothèses!$D$6:$F$13,3,0))</f>
        <v>#REF!</v>
      </c>
      <c r="AP28" s="126" t="e">
        <f>IF(ISNA(#REF!*VLOOKUP($C28,Hypothèses!$D$6:$F$13,3,0)),0,#REF!*VLOOKUP($C28,Hypothèses!$D$6:$F$13,3,0))</f>
        <v>#REF!</v>
      </c>
      <c r="AQ28" s="126" t="e">
        <f>IF(ISNA(#REF!*VLOOKUP($C28,Hypothèses!$D$6:$F$13,3,0)),0,#REF!*VLOOKUP($C28,Hypothèses!$D$6:$F$13,3,0))</f>
        <v>#REF!</v>
      </c>
      <c r="AR28" s="126" t="e">
        <f>IF(ISNA(#REF!*VLOOKUP($C28,Hypothèses!$D$6:$F$13,3,0)),0,#REF!*VLOOKUP($C28,Hypothèses!$D$6:$F$13,3,0))</f>
        <v>#REF!</v>
      </c>
      <c r="AS28" s="126" t="e">
        <f>IF(ISNA(#REF!*VLOOKUP($C28,Hypothèses!$D$6:$F$13,3,0)),0,#REF!*VLOOKUP($C28,Hypothèses!$D$6:$F$13,3,0))</f>
        <v>#REF!</v>
      </c>
      <c r="AT28" s="126" t="e">
        <f>IF(ISNA(#REF!*VLOOKUP($C28,Hypothèses!$D$6:$F$13,3,0)),0,#REF!*VLOOKUP($C28,Hypothèses!$D$6:$F$13,3,0))</f>
        <v>#REF!</v>
      </c>
      <c r="AU28" s="126" t="e">
        <f>IF(ISNA(#REF!*VLOOKUP($C28,Hypothèses!$D$6:$F$13,3,0)),0,#REF!*VLOOKUP($C28,Hypothèses!$D$6:$F$13,3,0))</f>
        <v>#REF!</v>
      </c>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9"/>
      <c r="CE28" s="119"/>
      <c r="CF28" s="119"/>
      <c r="CG28" s="119"/>
      <c r="CH28" s="119"/>
      <c r="CI28" s="119"/>
      <c r="CJ28" s="119"/>
      <c r="CK28" s="119"/>
      <c r="CL28" s="119"/>
      <c r="CM28" s="119"/>
      <c r="CN28" s="119"/>
      <c r="CO28" s="119"/>
      <c r="CP28" s="119"/>
      <c r="CQ28" s="119"/>
      <c r="CR28" s="119"/>
      <c r="CS28" s="119"/>
      <c r="CT28" s="119"/>
    </row>
    <row r="29" spans="1:98" s="120" customFormat="1">
      <c r="A29" s="124">
        <v>22</v>
      </c>
      <c r="B29" s="125"/>
      <c r="C29" s="125"/>
      <c r="D29" s="124" t="str">
        <f>IF(ISNA(VLOOKUP(C29,Hypothèses!$D$6:$G$14,4,0)),"",VLOOKUP(C29,Hypothèses!$D$6:$G$14,4,0))</f>
        <v/>
      </c>
      <c r="E29" s="126"/>
      <c r="F29" s="126"/>
      <c r="G29" s="126"/>
      <c r="H29" s="126"/>
      <c r="I29" s="126"/>
      <c r="J29" s="126"/>
      <c r="K29" s="126"/>
      <c r="L29" s="126"/>
      <c r="M29" s="126"/>
      <c r="N29" s="126"/>
      <c r="O29" s="126"/>
      <c r="P29" s="126"/>
      <c r="Q29" s="126"/>
      <c r="R29" s="126"/>
      <c r="S29" s="126"/>
      <c r="T29" s="126"/>
      <c r="U29" s="126"/>
      <c r="V29" s="126"/>
      <c r="W29" s="126"/>
      <c r="X29" s="126"/>
      <c r="Y29" s="114"/>
      <c r="Z29" s="126">
        <f>IF(ISNA(E29*VLOOKUP($C29,Hypothèses!$D$6:$F$13,3,0)),0,E29*VLOOKUP($C29,Hypothèses!$D$6:$F$13,3,0))</f>
        <v>0</v>
      </c>
      <c r="AA29" s="126">
        <f>IF(ISNA(F29*VLOOKUP($C29,Hypothèses!$D$6:$F$13,3,0)),0,F29*VLOOKUP($C29,Hypothèses!$D$6:$F$13,3,0))</f>
        <v>0</v>
      </c>
      <c r="AB29" s="126">
        <f>IF(ISNA(G29*VLOOKUP($C29,Hypothèses!$D$6:$F$13,3,0)),0,G29*VLOOKUP($C29,Hypothèses!$D$6:$F$13,3,0))</f>
        <v>0</v>
      </c>
      <c r="AC29" s="126">
        <f>IF(ISNA(H29*VLOOKUP($C29,Hypothèses!$D$6:$F$13,3,0)),0,H29*VLOOKUP($C29,Hypothèses!$D$6:$F$13,3,0))</f>
        <v>0</v>
      </c>
      <c r="AD29" s="126">
        <f>IF(ISNA(I29*VLOOKUP($C29,Hypothèses!$D$6:$F$13,3,0)),0,I29*VLOOKUP($C29,Hypothèses!$D$6:$F$13,3,0))</f>
        <v>0</v>
      </c>
      <c r="AE29" s="126">
        <f>IF(ISNA(J29*VLOOKUP($C29,Hypothèses!$D$6:$F$13,3,0)),0,J29*VLOOKUP($C29,Hypothèses!$D$6:$F$13,3,0))</f>
        <v>0</v>
      </c>
      <c r="AF29" s="126">
        <f>IF(ISNA(K29*VLOOKUP($C29,Hypothèses!$D$6:$F$13,3,0)),0,K29*VLOOKUP($C29,Hypothèses!$D$6:$F$13,3,0))</f>
        <v>0</v>
      </c>
      <c r="AG29" s="126">
        <f>IF(ISNA(L29*VLOOKUP($C29,Hypothèses!$D$6:$F$13,3,0)),0,L29*VLOOKUP($C29,Hypothèses!$D$6:$F$13,3,0))</f>
        <v>0</v>
      </c>
      <c r="AH29" s="126">
        <f>IF(ISNA(M29*VLOOKUP($C29,Hypothèses!$D$6:$F$13,3,0)),0,M29*VLOOKUP($C29,Hypothèses!$D$6:$F$13,3,0))</f>
        <v>0</v>
      </c>
      <c r="AI29" s="126">
        <f>IF(ISNA(N29*VLOOKUP($C29,Hypothèses!$D$6:$F$13,3,0)),0,N29*VLOOKUP($C29,Hypothèses!$D$6:$F$13,3,0))</f>
        <v>0</v>
      </c>
      <c r="AJ29" s="126">
        <f>IF(ISNA(O29*VLOOKUP($C29,Hypothèses!$D$6:$F$13,3,0)),0,O29*VLOOKUP($C29,Hypothèses!$D$6:$F$13,3,0))</f>
        <v>0</v>
      </c>
      <c r="AK29" s="126">
        <f>IF(ISNA(P29*VLOOKUP($C29,Hypothèses!$D$6:$F$13,3,0)),0,P29*VLOOKUP($C29,Hypothèses!$D$6:$F$13,3,0))</f>
        <v>0</v>
      </c>
      <c r="AL29" s="126">
        <f>IF(ISNA(Q29*VLOOKUP($C29,Hypothèses!$D$6:$F$13,3,0)),0,Q29*VLOOKUP($C29,Hypothèses!$D$6:$F$13,3,0))</f>
        <v>0</v>
      </c>
      <c r="AM29" s="126">
        <f>IF(ISNA(R29*VLOOKUP($C29,Hypothèses!$D$6:$F$13,3,0)),0,R29*VLOOKUP($C29,Hypothèses!$D$6:$F$13,3,0))</f>
        <v>0</v>
      </c>
      <c r="AN29" s="126">
        <f>IF(ISNA(S29*VLOOKUP($C29,Hypothèses!$D$6:$F$13,3,0)),0,S29*VLOOKUP($C29,Hypothèses!$D$6:$F$13,3,0))</f>
        <v>0</v>
      </c>
      <c r="AO29" s="126" t="e">
        <f>IF(ISNA(#REF!*VLOOKUP($C29,Hypothèses!$D$6:$F$13,3,0)),0,#REF!*VLOOKUP($C29,Hypothèses!$D$6:$F$13,3,0))</f>
        <v>#REF!</v>
      </c>
      <c r="AP29" s="126" t="e">
        <f>IF(ISNA(#REF!*VLOOKUP($C29,Hypothèses!$D$6:$F$13,3,0)),0,#REF!*VLOOKUP($C29,Hypothèses!$D$6:$F$13,3,0))</f>
        <v>#REF!</v>
      </c>
      <c r="AQ29" s="126" t="e">
        <f>IF(ISNA(#REF!*VLOOKUP($C29,Hypothèses!$D$6:$F$13,3,0)),0,#REF!*VLOOKUP($C29,Hypothèses!$D$6:$F$13,3,0))</f>
        <v>#REF!</v>
      </c>
      <c r="AR29" s="126" t="e">
        <f>IF(ISNA(#REF!*VLOOKUP($C29,Hypothèses!$D$6:$F$13,3,0)),0,#REF!*VLOOKUP($C29,Hypothèses!$D$6:$F$13,3,0))</f>
        <v>#REF!</v>
      </c>
      <c r="AS29" s="126" t="e">
        <f>IF(ISNA(#REF!*VLOOKUP($C29,Hypothèses!$D$6:$F$13,3,0)),0,#REF!*VLOOKUP($C29,Hypothèses!$D$6:$F$13,3,0))</f>
        <v>#REF!</v>
      </c>
      <c r="AT29" s="126" t="e">
        <f>IF(ISNA(#REF!*VLOOKUP($C29,Hypothèses!$D$6:$F$13,3,0)),0,#REF!*VLOOKUP($C29,Hypothèses!$D$6:$F$13,3,0))</f>
        <v>#REF!</v>
      </c>
      <c r="AU29" s="126" t="e">
        <f>IF(ISNA(#REF!*VLOOKUP($C29,Hypothèses!$D$6:$F$13,3,0)),0,#REF!*VLOOKUP($C29,Hypothèses!$D$6:$F$13,3,0))</f>
        <v>#REF!</v>
      </c>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9"/>
      <c r="CE29" s="119"/>
      <c r="CF29" s="119"/>
      <c r="CG29" s="119"/>
      <c r="CH29" s="119"/>
      <c r="CI29" s="119"/>
      <c r="CJ29" s="119"/>
      <c r="CK29" s="119"/>
      <c r="CL29" s="119"/>
      <c r="CM29" s="119"/>
      <c r="CN29" s="119"/>
      <c r="CO29" s="119"/>
      <c r="CP29" s="119"/>
      <c r="CQ29" s="119"/>
      <c r="CR29" s="119"/>
      <c r="CS29" s="119"/>
      <c r="CT29" s="119"/>
    </row>
    <row r="30" spans="1:98" s="120" customFormat="1">
      <c r="A30" s="124">
        <v>23</v>
      </c>
      <c r="B30" s="125"/>
      <c r="C30" s="125"/>
      <c r="D30" s="124" t="str">
        <f>IF(ISNA(VLOOKUP(C30,Hypothèses!$D$6:$G$14,4,0)),"",VLOOKUP(C30,Hypothèses!$D$6:$G$14,4,0))</f>
        <v/>
      </c>
      <c r="E30" s="126"/>
      <c r="F30" s="126"/>
      <c r="G30" s="126"/>
      <c r="H30" s="126"/>
      <c r="I30" s="126"/>
      <c r="J30" s="126"/>
      <c r="K30" s="126"/>
      <c r="L30" s="126"/>
      <c r="M30" s="126"/>
      <c r="N30" s="126"/>
      <c r="O30" s="126"/>
      <c r="P30" s="126"/>
      <c r="Q30" s="126"/>
      <c r="R30" s="126"/>
      <c r="S30" s="126"/>
      <c r="T30" s="126"/>
      <c r="U30" s="126"/>
      <c r="V30" s="126"/>
      <c r="W30" s="126"/>
      <c r="X30" s="126"/>
      <c r="Y30" s="114"/>
      <c r="Z30" s="126">
        <f>IF(ISNA(E30*VLOOKUP($C30,Hypothèses!$D$6:$F$13,3,0)),0,E30*VLOOKUP($C30,Hypothèses!$D$6:$F$13,3,0))</f>
        <v>0</v>
      </c>
      <c r="AA30" s="126">
        <f>IF(ISNA(F30*VLOOKUP($C30,Hypothèses!$D$6:$F$13,3,0)),0,F30*VLOOKUP($C30,Hypothèses!$D$6:$F$13,3,0))</f>
        <v>0</v>
      </c>
      <c r="AB30" s="126">
        <f>IF(ISNA(G30*VLOOKUP($C30,Hypothèses!$D$6:$F$13,3,0)),0,G30*VLOOKUP($C30,Hypothèses!$D$6:$F$13,3,0))</f>
        <v>0</v>
      </c>
      <c r="AC30" s="126">
        <f>IF(ISNA(H30*VLOOKUP($C30,Hypothèses!$D$6:$F$13,3,0)),0,H30*VLOOKUP($C30,Hypothèses!$D$6:$F$13,3,0))</f>
        <v>0</v>
      </c>
      <c r="AD30" s="126">
        <f>IF(ISNA(I30*VLOOKUP($C30,Hypothèses!$D$6:$F$13,3,0)),0,I30*VLOOKUP($C30,Hypothèses!$D$6:$F$13,3,0))</f>
        <v>0</v>
      </c>
      <c r="AE30" s="126">
        <f>IF(ISNA(J30*VLOOKUP($C30,Hypothèses!$D$6:$F$13,3,0)),0,J30*VLOOKUP($C30,Hypothèses!$D$6:$F$13,3,0))</f>
        <v>0</v>
      </c>
      <c r="AF30" s="126">
        <f>IF(ISNA(K30*VLOOKUP($C30,Hypothèses!$D$6:$F$13,3,0)),0,K30*VLOOKUP($C30,Hypothèses!$D$6:$F$13,3,0))</f>
        <v>0</v>
      </c>
      <c r="AG30" s="126">
        <f>IF(ISNA(L30*VLOOKUP($C30,Hypothèses!$D$6:$F$13,3,0)),0,L30*VLOOKUP($C30,Hypothèses!$D$6:$F$13,3,0))</f>
        <v>0</v>
      </c>
      <c r="AH30" s="126">
        <f>IF(ISNA(M30*VLOOKUP($C30,Hypothèses!$D$6:$F$13,3,0)),0,M30*VLOOKUP($C30,Hypothèses!$D$6:$F$13,3,0))</f>
        <v>0</v>
      </c>
      <c r="AI30" s="126">
        <f>IF(ISNA(N30*VLOOKUP($C30,Hypothèses!$D$6:$F$13,3,0)),0,N30*VLOOKUP($C30,Hypothèses!$D$6:$F$13,3,0))</f>
        <v>0</v>
      </c>
      <c r="AJ30" s="126">
        <f>IF(ISNA(O30*VLOOKUP($C30,Hypothèses!$D$6:$F$13,3,0)),0,O30*VLOOKUP($C30,Hypothèses!$D$6:$F$13,3,0))</f>
        <v>0</v>
      </c>
      <c r="AK30" s="126">
        <f>IF(ISNA(P30*VLOOKUP($C30,Hypothèses!$D$6:$F$13,3,0)),0,P30*VLOOKUP($C30,Hypothèses!$D$6:$F$13,3,0))</f>
        <v>0</v>
      </c>
      <c r="AL30" s="126">
        <f>IF(ISNA(Q30*VLOOKUP($C30,Hypothèses!$D$6:$F$13,3,0)),0,Q30*VLOOKUP($C30,Hypothèses!$D$6:$F$13,3,0))</f>
        <v>0</v>
      </c>
      <c r="AM30" s="126">
        <f>IF(ISNA(R30*VLOOKUP($C30,Hypothèses!$D$6:$F$13,3,0)),0,R30*VLOOKUP($C30,Hypothèses!$D$6:$F$13,3,0))</f>
        <v>0</v>
      </c>
      <c r="AN30" s="126">
        <f>IF(ISNA(S30*VLOOKUP($C30,Hypothèses!$D$6:$F$13,3,0)),0,S30*VLOOKUP($C30,Hypothèses!$D$6:$F$13,3,0))</f>
        <v>0</v>
      </c>
      <c r="AO30" s="126" t="e">
        <f>IF(ISNA(#REF!*VLOOKUP($C30,Hypothèses!$D$6:$F$13,3,0)),0,#REF!*VLOOKUP($C30,Hypothèses!$D$6:$F$13,3,0))</f>
        <v>#REF!</v>
      </c>
      <c r="AP30" s="126" t="e">
        <f>IF(ISNA(#REF!*VLOOKUP($C30,Hypothèses!$D$6:$F$13,3,0)),0,#REF!*VLOOKUP($C30,Hypothèses!$D$6:$F$13,3,0))</f>
        <v>#REF!</v>
      </c>
      <c r="AQ30" s="126" t="e">
        <f>IF(ISNA(#REF!*VLOOKUP($C30,Hypothèses!$D$6:$F$13,3,0)),0,#REF!*VLOOKUP($C30,Hypothèses!$D$6:$F$13,3,0))</f>
        <v>#REF!</v>
      </c>
      <c r="AR30" s="126" t="e">
        <f>IF(ISNA(#REF!*VLOOKUP($C30,Hypothèses!$D$6:$F$13,3,0)),0,#REF!*VLOOKUP($C30,Hypothèses!$D$6:$F$13,3,0))</f>
        <v>#REF!</v>
      </c>
      <c r="AS30" s="126" t="e">
        <f>IF(ISNA(#REF!*VLOOKUP($C30,Hypothèses!$D$6:$F$13,3,0)),0,#REF!*VLOOKUP($C30,Hypothèses!$D$6:$F$13,3,0))</f>
        <v>#REF!</v>
      </c>
      <c r="AT30" s="126" t="e">
        <f>IF(ISNA(#REF!*VLOOKUP($C30,Hypothèses!$D$6:$F$13,3,0)),0,#REF!*VLOOKUP($C30,Hypothèses!$D$6:$F$13,3,0))</f>
        <v>#REF!</v>
      </c>
      <c r="AU30" s="126" t="e">
        <f>IF(ISNA(#REF!*VLOOKUP($C30,Hypothèses!$D$6:$F$13,3,0)),0,#REF!*VLOOKUP($C30,Hypothèses!$D$6:$F$13,3,0))</f>
        <v>#REF!</v>
      </c>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9"/>
      <c r="CE30" s="119"/>
      <c r="CF30" s="119"/>
      <c r="CG30" s="119"/>
      <c r="CH30" s="119"/>
      <c r="CI30" s="119"/>
      <c r="CJ30" s="119"/>
      <c r="CK30" s="119"/>
      <c r="CL30" s="119"/>
      <c r="CM30" s="119"/>
      <c r="CN30" s="119"/>
      <c r="CO30" s="119"/>
      <c r="CP30" s="119"/>
      <c r="CQ30" s="119"/>
      <c r="CR30" s="119"/>
      <c r="CS30" s="119"/>
      <c r="CT30" s="119"/>
    </row>
    <row r="31" spans="1:98" s="120" customFormat="1">
      <c r="A31" s="124">
        <v>24</v>
      </c>
      <c r="B31" s="125"/>
      <c r="C31" s="125"/>
      <c r="D31" s="124" t="str">
        <f>IF(ISNA(VLOOKUP(C31,Hypothèses!$D$6:$G$14,4,0)),"",VLOOKUP(C31,Hypothèses!$D$6:$G$14,4,0))</f>
        <v/>
      </c>
      <c r="E31" s="126"/>
      <c r="F31" s="126"/>
      <c r="G31" s="126"/>
      <c r="H31" s="126"/>
      <c r="I31" s="126"/>
      <c r="J31" s="126"/>
      <c r="K31" s="126"/>
      <c r="L31" s="126"/>
      <c r="M31" s="126"/>
      <c r="N31" s="126"/>
      <c r="O31" s="126"/>
      <c r="P31" s="126"/>
      <c r="Q31" s="126"/>
      <c r="R31" s="126"/>
      <c r="S31" s="126"/>
      <c r="T31" s="126"/>
      <c r="U31" s="126"/>
      <c r="V31" s="126"/>
      <c r="W31" s="126"/>
      <c r="X31" s="126"/>
      <c r="Y31" s="114"/>
      <c r="Z31" s="126">
        <f>IF(ISNA(E31*VLOOKUP($C31,Hypothèses!$D$6:$F$13,3,0)),0,E31*VLOOKUP($C31,Hypothèses!$D$6:$F$13,3,0))</f>
        <v>0</v>
      </c>
      <c r="AA31" s="126">
        <f>IF(ISNA(F31*VLOOKUP($C31,Hypothèses!$D$6:$F$13,3,0)),0,F31*VLOOKUP($C31,Hypothèses!$D$6:$F$13,3,0))</f>
        <v>0</v>
      </c>
      <c r="AB31" s="126">
        <f>IF(ISNA(G31*VLOOKUP($C31,Hypothèses!$D$6:$F$13,3,0)),0,G31*VLOOKUP($C31,Hypothèses!$D$6:$F$13,3,0))</f>
        <v>0</v>
      </c>
      <c r="AC31" s="126">
        <f>IF(ISNA(H31*VLOOKUP($C31,Hypothèses!$D$6:$F$13,3,0)),0,H31*VLOOKUP($C31,Hypothèses!$D$6:$F$13,3,0))</f>
        <v>0</v>
      </c>
      <c r="AD31" s="126">
        <f>IF(ISNA(I31*VLOOKUP($C31,Hypothèses!$D$6:$F$13,3,0)),0,I31*VLOOKUP($C31,Hypothèses!$D$6:$F$13,3,0))</f>
        <v>0</v>
      </c>
      <c r="AE31" s="126">
        <f>IF(ISNA(J31*VLOOKUP($C31,Hypothèses!$D$6:$F$13,3,0)),0,J31*VLOOKUP($C31,Hypothèses!$D$6:$F$13,3,0))</f>
        <v>0</v>
      </c>
      <c r="AF31" s="126">
        <f>IF(ISNA(K31*VLOOKUP($C31,Hypothèses!$D$6:$F$13,3,0)),0,K31*VLOOKUP($C31,Hypothèses!$D$6:$F$13,3,0))</f>
        <v>0</v>
      </c>
      <c r="AG31" s="126">
        <f>IF(ISNA(L31*VLOOKUP($C31,Hypothèses!$D$6:$F$13,3,0)),0,L31*VLOOKUP($C31,Hypothèses!$D$6:$F$13,3,0))</f>
        <v>0</v>
      </c>
      <c r="AH31" s="126">
        <f>IF(ISNA(M31*VLOOKUP($C31,Hypothèses!$D$6:$F$13,3,0)),0,M31*VLOOKUP($C31,Hypothèses!$D$6:$F$13,3,0))</f>
        <v>0</v>
      </c>
      <c r="AI31" s="126">
        <f>IF(ISNA(N31*VLOOKUP($C31,Hypothèses!$D$6:$F$13,3,0)),0,N31*VLOOKUP($C31,Hypothèses!$D$6:$F$13,3,0))</f>
        <v>0</v>
      </c>
      <c r="AJ31" s="126">
        <f>IF(ISNA(O31*VLOOKUP($C31,Hypothèses!$D$6:$F$13,3,0)),0,O31*VLOOKUP($C31,Hypothèses!$D$6:$F$13,3,0))</f>
        <v>0</v>
      </c>
      <c r="AK31" s="126">
        <f>IF(ISNA(P31*VLOOKUP($C31,Hypothèses!$D$6:$F$13,3,0)),0,P31*VLOOKUP($C31,Hypothèses!$D$6:$F$13,3,0))</f>
        <v>0</v>
      </c>
      <c r="AL31" s="126">
        <f>IF(ISNA(Q31*VLOOKUP($C31,Hypothèses!$D$6:$F$13,3,0)),0,Q31*VLOOKUP($C31,Hypothèses!$D$6:$F$13,3,0))</f>
        <v>0</v>
      </c>
      <c r="AM31" s="126">
        <f>IF(ISNA(R31*VLOOKUP($C31,Hypothèses!$D$6:$F$13,3,0)),0,R31*VLOOKUP($C31,Hypothèses!$D$6:$F$13,3,0))</f>
        <v>0</v>
      </c>
      <c r="AN31" s="126">
        <f>IF(ISNA(S31*VLOOKUP($C31,Hypothèses!$D$6:$F$13,3,0)),0,S31*VLOOKUP($C31,Hypothèses!$D$6:$F$13,3,0))</f>
        <v>0</v>
      </c>
      <c r="AO31" s="126" t="e">
        <f>IF(ISNA(#REF!*VLOOKUP($C31,Hypothèses!$D$6:$F$13,3,0)),0,#REF!*VLOOKUP($C31,Hypothèses!$D$6:$F$13,3,0))</f>
        <v>#REF!</v>
      </c>
      <c r="AP31" s="126" t="e">
        <f>IF(ISNA(#REF!*VLOOKUP($C31,Hypothèses!$D$6:$F$13,3,0)),0,#REF!*VLOOKUP($C31,Hypothèses!$D$6:$F$13,3,0))</f>
        <v>#REF!</v>
      </c>
      <c r="AQ31" s="126" t="e">
        <f>IF(ISNA(#REF!*VLOOKUP($C31,Hypothèses!$D$6:$F$13,3,0)),0,#REF!*VLOOKUP($C31,Hypothèses!$D$6:$F$13,3,0))</f>
        <v>#REF!</v>
      </c>
      <c r="AR31" s="126" t="e">
        <f>IF(ISNA(#REF!*VLOOKUP($C31,Hypothèses!$D$6:$F$13,3,0)),0,#REF!*VLOOKUP($C31,Hypothèses!$D$6:$F$13,3,0))</f>
        <v>#REF!</v>
      </c>
      <c r="AS31" s="126" t="e">
        <f>IF(ISNA(#REF!*VLOOKUP($C31,Hypothèses!$D$6:$F$13,3,0)),0,#REF!*VLOOKUP($C31,Hypothèses!$D$6:$F$13,3,0))</f>
        <v>#REF!</v>
      </c>
      <c r="AT31" s="126" t="e">
        <f>IF(ISNA(#REF!*VLOOKUP($C31,Hypothèses!$D$6:$F$13,3,0)),0,#REF!*VLOOKUP($C31,Hypothèses!$D$6:$F$13,3,0))</f>
        <v>#REF!</v>
      </c>
      <c r="AU31" s="126" t="e">
        <f>IF(ISNA(#REF!*VLOOKUP($C31,Hypothèses!$D$6:$F$13,3,0)),0,#REF!*VLOOKUP($C31,Hypothèses!$D$6:$F$13,3,0))</f>
        <v>#REF!</v>
      </c>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9"/>
      <c r="CE31" s="119"/>
      <c r="CF31" s="119"/>
      <c r="CG31" s="119"/>
      <c r="CH31" s="119"/>
      <c r="CI31" s="119"/>
      <c r="CJ31" s="119"/>
      <c r="CK31" s="119"/>
      <c r="CL31" s="119"/>
      <c r="CM31" s="119"/>
      <c r="CN31" s="119"/>
      <c r="CO31" s="119"/>
      <c r="CP31" s="119"/>
      <c r="CQ31" s="119"/>
      <c r="CR31" s="119"/>
      <c r="CS31" s="119"/>
      <c r="CT31" s="119"/>
    </row>
    <row r="32" spans="1:98" s="120" customFormat="1">
      <c r="A32" s="124">
        <v>25</v>
      </c>
      <c r="B32" s="125"/>
      <c r="C32" s="125"/>
      <c r="D32" s="124" t="str">
        <f>IF(ISNA(VLOOKUP(C32,Hypothèses!$D$6:$G$14,4,0)),"",VLOOKUP(C32,Hypothèses!$D$6:$G$14,4,0))</f>
        <v/>
      </c>
      <c r="E32" s="126"/>
      <c r="F32" s="126"/>
      <c r="G32" s="126"/>
      <c r="H32" s="126"/>
      <c r="I32" s="126"/>
      <c r="J32" s="126"/>
      <c r="K32" s="126"/>
      <c r="L32" s="126"/>
      <c r="M32" s="126"/>
      <c r="N32" s="126"/>
      <c r="O32" s="126"/>
      <c r="P32" s="126"/>
      <c r="Q32" s="126"/>
      <c r="R32" s="126"/>
      <c r="S32" s="126"/>
      <c r="T32" s="126"/>
      <c r="U32" s="126"/>
      <c r="V32" s="126"/>
      <c r="W32" s="126"/>
      <c r="X32" s="126"/>
      <c r="Y32" s="114"/>
      <c r="Z32" s="126">
        <f>IF(ISNA(E32*VLOOKUP($C32,Hypothèses!$D$6:$F$13,3,0)),0,E32*VLOOKUP($C32,Hypothèses!$D$6:$F$13,3,0))</f>
        <v>0</v>
      </c>
      <c r="AA32" s="126">
        <f>IF(ISNA(F32*VLOOKUP($C32,Hypothèses!$D$6:$F$13,3,0)),0,F32*VLOOKUP($C32,Hypothèses!$D$6:$F$13,3,0))</f>
        <v>0</v>
      </c>
      <c r="AB32" s="126">
        <f>IF(ISNA(G32*VLOOKUP($C32,Hypothèses!$D$6:$F$13,3,0)),0,G32*VLOOKUP($C32,Hypothèses!$D$6:$F$13,3,0))</f>
        <v>0</v>
      </c>
      <c r="AC32" s="126">
        <f>IF(ISNA(H32*VLOOKUP($C32,Hypothèses!$D$6:$F$13,3,0)),0,H32*VLOOKUP($C32,Hypothèses!$D$6:$F$13,3,0))</f>
        <v>0</v>
      </c>
      <c r="AD32" s="126">
        <f>IF(ISNA(I32*VLOOKUP($C32,Hypothèses!$D$6:$F$13,3,0)),0,I32*VLOOKUP($C32,Hypothèses!$D$6:$F$13,3,0))</f>
        <v>0</v>
      </c>
      <c r="AE32" s="126">
        <f>IF(ISNA(J32*VLOOKUP($C32,Hypothèses!$D$6:$F$13,3,0)),0,J32*VLOOKUP($C32,Hypothèses!$D$6:$F$13,3,0))</f>
        <v>0</v>
      </c>
      <c r="AF32" s="126">
        <f>IF(ISNA(K32*VLOOKUP($C32,Hypothèses!$D$6:$F$13,3,0)),0,K32*VLOOKUP($C32,Hypothèses!$D$6:$F$13,3,0))</f>
        <v>0</v>
      </c>
      <c r="AG32" s="126">
        <f>IF(ISNA(L32*VLOOKUP($C32,Hypothèses!$D$6:$F$13,3,0)),0,L32*VLOOKUP($C32,Hypothèses!$D$6:$F$13,3,0))</f>
        <v>0</v>
      </c>
      <c r="AH32" s="126">
        <f>IF(ISNA(M32*VLOOKUP($C32,Hypothèses!$D$6:$F$13,3,0)),0,M32*VLOOKUP($C32,Hypothèses!$D$6:$F$13,3,0))</f>
        <v>0</v>
      </c>
      <c r="AI32" s="126">
        <f>IF(ISNA(N32*VLOOKUP($C32,Hypothèses!$D$6:$F$13,3,0)),0,N32*VLOOKUP($C32,Hypothèses!$D$6:$F$13,3,0))</f>
        <v>0</v>
      </c>
      <c r="AJ32" s="126">
        <f>IF(ISNA(O32*VLOOKUP($C32,Hypothèses!$D$6:$F$13,3,0)),0,O32*VLOOKUP($C32,Hypothèses!$D$6:$F$13,3,0))</f>
        <v>0</v>
      </c>
      <c r="AK32" s="126">
        <f>IF(ISNA(P32*VLOOKUP($C32,Hypothèses!$D$6:$F$13,3,0)),0,P32*VLOOKUP($C32,Hypothèses!$D$6:$F$13,3,0))</f>
        <v>0</v>
      </c>
      <c r="AL32" s="126">
        <f>IF(ISNA(Q32*VLOOKUP($C32,Hypothèses!$D$6:$F$13,3,0)),0,Q32*VLOOKUP($C32,Hypothèses!$D$6:$F$13,3,0))</f>
        <v>0</v>
      </c>
      <c r="AM32" s="126">
        <f>IF(ISNA(R32*VLOOKUP($C32,Hypothèses!$D$6:$F$13,3,0)),0,R32*VLOOKUP($C32,Hypothèses!$D$6:$F$13,3,0))</f>
        <v>0</v>
      </c>
      <c r="AN32" s="126">
        <f>IF(ISNA(S32*VLOOKUP($C32,Hypothèses!$D$6:$F$13,3,0)),0,S32*VLOOKUP($C32,Hypothèses!$D$6:$F$13,3,0))</f>
        <v>0</v>
      </c>
      <c r="AO32" s="126" t="e">
        <f>IF(ISNA(#REF!*VLOOKUP($C32,Hypothèses!$D$6:$F$13,3,0)),0,#REF!*VLOOKUP($C32,Hypothèses!$D$6:$F$13,3,0))</f>
        <v>#REF!</v>
      </c>
      <c r="AP32" s="126" t="e">
        <f>IF(ISNA(#REF!*VLOOKUP($C32,Hypothèses!$D$6:$F$13,3,0)),0,#REF!*VLOOKUP($C32,Hypothèses!$D$6:$F$13,3,0))</f>
        <v>#REF!</v>
      </c>
      <c r="AQ32" s="126" t="e">
        <f>IF(ISNA(#REF!*VLOOKUP($C32,Hypothèses!$D$6:$F$13,3,0)),0,#REF!*VLOOKUP($C32,Hypothèses!$D$6:$F$13,3,0))</f>
        <v>#REF!</v>
      </c>
      <c r="AR32" s="126" t="e">
        <f>IF(ISNA(#REF!*VLOOKUP($C32,Hypothèses!$D$6:$F$13,3,0)),0,#REF!*VLOOKUP($C32,Hypothèses!$D$6:$F$13,3,0))</f>
        <v>#REF!</v>
      </c>
      <c r="AS32" s="126" t="e">
        <f>IF(ISNA(#REF!*VLOOKUP($C32,Hypothèses!$D$6:$F$13,3,0)),0,#REF!*VLOOKUP($C32,Hypothèses!$D$6:$F$13,3,0))</f>
        <v>#REF!</v>
      </c>
      <c r="AT32" s="126" t="e">
        <f>IF(ISNA(#REF!*VLOOKUP($C32,Hypothèses!$D$6:$F$13,3,0)),0,#REF!*VLOOKUP($C32,Hypothèses!$D$6:$F$13,3,0))</f>
        <v>#REF!</v>
      </c>
      <c r="AU32" s="126" t="e">
        <f>IF(ISNA(#REF!*VLOOKUP($C32,Hypothèses!$D$6:$F$13,3,0)),0,#REF!*VLOOKUP($C32,Hypothèses!$D$6:$F$13,3,0))</f>
        <v>#REF!</v>
      </c>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9"/>
      <c r="CE32" s="119"/>
      <c r="CF32" s="119"/>
      <c r="CG32" s="119"/>
      <c r="CH32" s="119"/>
      <c r="CI32" s="119"/>
      <c r="CJ32" s="119"/>
      <c r="CK32" s="119"/>
      <c r="CL32" s="119"/>
      <c r="CM32" s="119"/>
      <c r="CN32" s="119"/>
      <c r="CO32" s="119"/>
      <c r="CP32" s="119"/>
      <c r="CQ32" s="119"/>
      <c r="CR32" s="119"/>
      <c r="CS32" s="119"/>
      <c r="CT32" s="119"/>
    </row>
    <row r="33" spans="1:98" s="120" customFormat="1">
      <c r="A33" s="124">
        <v>26</v>
      </c>
      <c r="B33" s="125"/>
      <c r="C33" s="125"/>
      <c r="D33" s="124" t="str">
        <f>IF(ISNA(VLOOKUP(C33,Hypothèses!$D$6:$G$14,4,0)),"",VLOOKUP(C33,Hypothèses!$D$6:$G$14,4,0))</f>
        <v/>
      </c>
      <c r="E33" s="126"/>
      <c r="F33" s="126"/>
      <c r="G33" s="126"/>
      <c r="H33" s="126"/>
      <c r="I33" s="126"/>
      <c r="J33" s="126"/>
      <c r="K33" s="126"/>
      <c r="L33" s="126"/>
      <c r="M33" s="126"/>
      <c r="N33" s="126"/>
      <c r="O33" s="126"/>
      <c r="P33" s="126"/>
      <c r="Q33" s="126"/>
      <c r="R33" s="126"/>
      <c r="S33" s="126"/>
      <c r="T33" s="126"/>
      <c r="U33" s="126"/>
      <c r="V33" s="126"/>
      <c r="W33" s="126"/>
      <c r="X33" s="126"/>
      <c r="Y33" s="114"/>
      <c r="Z33" s="126">
        <f>IF(ISNA(E33*VLOOKUP($C33,Hypothèses!$D$6:$F$13,3,0)),0,E33*VLOOKUP($C33,Hypothèses!$D$6:$F$13,3,0))</f>
        <v>0</v>
      </c>
      <c r="AA33" s="126">
        <f>IF(ISNA(F33*VLOOKUP($C33,Hypothèses!$D$6:$F$13,3,0)),0,F33*VLOOKUP($C33,Hypothèses!$D$6:$F$13,3,0))</f>
        <v>0</v>
      </c>
      <c r="AB33" s="126">
        <f>IF(ISNA(G33*VLOOKUP($C33,Hypothèses!$D$6:$F$13,3,0)),0,G33*VLOOKUP($C33,Hypothèses!$D$6:$F$13,3,0))</f>
        <v>0</v>
      </c>
      <c r="AC33" s="126">
        <f>IF(ISNA(H33*VLOOKUP($C33,Hypothèses!$D$6:$F$13,3,0)),0,H33*VLOOKUP($C33,Hypothèses!$D$6:$F$13,3,0))</f>
        <v>0</v>
      </c>
      <c r="AD33" s="126">
        <f>IF(ISNA(I33*VLOOKUP($C33,Hypothèses!$D$6:$F$13,3,0)),0,I33*VLOOKUP($C33,Hypothèses!$D$6:$F$13,3,0))</f>
        <v>0</v>
      </c>
      <c r="AE33" s="126">
        <f>IF(ISNA(J33*VLOOKUP($C33,Hypothèses!$D$6:$F$13,3,0)),0,J33*VLOOKUP($C33,Hypothèses!$D$6:$F$13,3,0))</f>
        <v>0</v>
      </c>
      <c r="AF33" s="126">
        <f>IF(ISNA(K33*VLOOKUP($C33,Hypothèses!$D$6:$F$13,3,0)),0,K33*VLOOKUP($C33,Hypothèses!$D$6:$F$13,3,0))</f>
        <v>0</v>
      </c>
      <c r="AG33" s="126">
        <f>IF(ISNA(L33*VLOOKUP($C33,Hypothèses!$D$6:$F$13,3,0)),0,L33*VLOOKUP($C33,Hypothèses!$D$6:$F$13,3,0))</f>
        <v>0</v>
      </c>
      <c r="AH33" s="126">
        <f>IF(ISNA(M33*VLOOKUP($C33,Hypothèses!$D$6:$F$13,3,0)),0,M33*VLOOKUP($C33,Hypothèses!$D$6:$F$13,3,0))</f>
        <v>0</v>
      </c>
      <c r="AI33" s="126">
        <f>IF(ISNA(N33*VLOOKUP($C33,Hypothèses!$D$6:$F$13,3,0)),0,N33*VLOOKUP($C33,Hypothèses!$D$6:$F$13,3,0))</f>
        <v>0</v>
      </c>
      <c r="AJ33" s="126">
        <f>IF(ISNA(O33*VLOOKUP($C33,Hypothèses!$D$6:$F$13,3,0)),0,O33*VLOOKUP($C33,Hypothèses!$D$6:$F$13,3,0))</f>
        <v>0</v>
      </c>
      <c r="AK33" s="126">
        <f>IF(ISNA(P33*VLOOKUP($C33,Hypothèses!$D$6:$F$13,3,0)),0,P33*VLOOKUP($C33,Hypothèses!$D$6:$F$13,3,0))</f>
        <v>0</v>
      </c>
      <c r="AL33" s="126">
        <f>IF(ISNA(Q33*VLOOKUP($C33,Hypothèses!$D$6:$F$13,3,0)),0,Q33*VLOOKUP($C33,Hypothèses!$D$6:$F$13,3,0))</f>
        <v>0</v>
      </c>
      <c r="AM33" s="126">
        <f>IF(ISNA(R33*VLOOKUP($C33,Hypothèses!$D$6:$F$13,3,0)),0,R33*VLOOKUP($C33,Hypothèses!$D$6:$F$13,3,0))</f>
        <v>0</v>
      </c>
      <c r="AN33" s="126">
        <f>IF(ISNA(S33*VLOOKUP($C33,Hypothèses!$D$6:$F$13,3,0)),0,S33*VLOOKUP($C33,Hypothèses!$D$6:$F$13,3,0))</f>
        <v>0</v>
      </c>
      <c r="AO33" s="126" t="e">
        <f>IF(ISNA(#REF!*VLOOKUP($C33,Hypothèses!$D$6:$F$13,3,0)),0,#REF!*VLOOKUP($C33,Hypothèses!$D$6:$F$13,3,0))</f>
        <v>#REF!</v>
      </c>
      <c r="AP33" s="126" t="e">
        <f>IF(ISNA(#REF!*VLOOKUP($C33,Hypothèses!$D$6:$F$13,3,0)),0,#REF!*VLOOKUP($C33,Hypothèses!$D$6:$F$13,3,0))</f>
        <v>#REF!</v>
      </c>
      <c r="AQ33" s="126" t="e">
        <f>IF(ISNA(#REF!*VLOOKUP($C33,Hypothèses!$D$6:$F$13,3,0)),0,#REF!*VLOOKUP($C33,Hypothèses!$D$6:$F$13,3,0))</f>
        <v>#REF!</v>
      </c>
      <c r="AR33" s="126" t="e">
        <f>IF(ISNA(#REF!*VLOOKUP($C33,Hypothèses!$D$6:$F$13,3,0)),0,#REF!*VLOOKUP($C33,Hypothèses!$D$6:$F$13,3,0))</f>
        <v>#REF!</v>
      </c>
      <c r="AS33" s="126" t="e">
        <f>IF(ISNA(#REF!*VLOOKUP($C33,Hypothèses!$D$6:$F$13,3,0)),0,#REF!*VLOOKUP($C33,Hypothèses!$D$6:$F$13,3,0))</f>
        <v>#REF!</v>
      </c>
      <c r="AT33" s="126" t="e">
        <f>IF(ISNA(#REF!*VLOOKUP($C33,Hypothèses!$D$6:$F$13,3,0)),0,#REF!*VLOOKUP($C33,Hypothèses!$D$6:$F$13,3,0))</f>
        <v>#REF!</v>
      </c>
      <c r="AU33" s="126" t="e">
        <f>IF(ISNA(#REF!*VLOOKUP($C33,Hypothèses!$D$6:$F$13,3,0)),0,#REF!*VLOOKUP($C33,Hypothèses!$D$6:$F$13,3,0))</f>
        <v>#REF!</v>
      </c>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9"/>
      <c r="CE33" s="119"/>
      <c r="CF33" s="119"/>
      <c r="CG33" s="119"/>
      <c r="CH33" s="119"/>
      <c r="CI33" s="119"/>
      <c r="CJ33" s="119"/>
      <c r="CK33" s="119"/>
      <c r="CL33" s="119"/>
      <c r="CM33" s="119"/>
      <c r="CN33" s="119"/>
      <c r="CO33" s="119"/>
      <c r="CP33" s="119"/>
      <c r="CQ33" s="119"/>
      <c r="CR33" s="119"/>
      <c r="CS33" s="119"/>
      <c r="CT33" s="119"/>
    </row>
    <row r="34" spans="1:98" s="120" customFormat="1">
      <c r="A34" s="124">
        <v>27</v>
      </c>
      <c r="B34" s="125"/>
      <c r="C34" s="125"/>
      <c r="D34" s="124" t="str">
        <f>IF(ISNA(VLOOKUP(C34,Hypothèses!$D$6:$G$14,4,0)),"",VLOOKUP(C34,Hypothèses!$D$6:$G$14,4,0))</f>
        <v/>
      </c>
      <c r="E34" s="126"/>
      <c r="F34" s="126"/>
      <c r="G34" s="126"/>
      <c r="H34" s="126"/>
      <c r="I34" s="126"/>
      <c r="J34" s="126"/>
      <c r="K34" s="126"/>
      <c r="L34" s="126"/>
      <c r="M34" s="126"/>
      <c r="N34" s="126"/>
      <c r="O34" s="126"/>
      <c r="P34" s="126"/>
      <c r="Q34" s="126"/>
      <c r="R34" s="126"/>
      <c r="S34" s="126"/>
      <c r="T34" s="126"/>
      <c r="U34" s="126"/>
      <c r="V34" s="126"/>
      <c r="W34" s="126"/>
      <c r="X34" s="126"/>
      <c r="Y34" s="114"/>
      <c r="Z34" s="126">
        <f>IF(ISNA(E34*VLOOKUP($C34,Hypothèses!$D$6:$F$13,3,0)),0,E34*VLOOKUP($C34,Hypothèses!$D$6:$F$13,3,0))</f>
        <v>0</v>
      </c>
      <c r="AA34" s="126">
        <f>IF(ISNA(F34*VLOOKUP($C34,Hypothèses!$D$6:$F$13,3,0)),0,F34*VLOOKUP($C34,Hypothèses!$D$6:$F$13,3,0))</f>
        <v>0</v>
      </c>
      <c r="AB34" s="126">
        <f>IF(ISNA(G34*VLOOKUP($C34,Hypothèses!$D$6:$F$13,3,0)),0,G34*VLOOKUP($C34,Hypothèses!$D$6:$F$13,3,0))</f>
        <v>0</v>
      </c>
      <c r="AC34" s="126">
        <f>IF(ISNA(H34*VLOOKUP($C34,Hypothèses!$D$6:$F$13,3,0)),0,H34*VLOOKUP($C34,Hypothèses!$D$6:$F$13,3,0))</f>
        <v>0</v>
      </c>
      <c r="AD34" s="126">
        <f>IF(ISNA(I34*VLOOKUP($C34,Hypothèses!$D$6:$F$13,3,0)),0,I34*VLOOKUP($C34,Hypothèses!$D$6:$F$13,3,0))</f>
        <v>0</v>
      </c>
      <c r="AE34" s="126">
        <f>IF(ISNA(J34*VLOOKUP($C34,Hypothèses!$D$6:$F$13,3,0)),0,J34*VLOOKUP($C34,Hypothèses!$D$6:$F$13,3,0))</f>
        <v>0</v>
      </c>
      <c r="AF34" s="126">
        <f>IF(ISNA(K34*VLOOKUP($C34,Hypothèses!$D$6:$F$13,3,0)),0,K34*VLOOKUP($C34,Hypothèses!$D$6:$F$13,3,0))</f>
        <v>0</v>
      </c>
      <c r="AG34" s="126">
        <f>IF(ISNA(L34*VLOOKUP($C34,Hypothèses!$D$6:$F$13,3,0)),0,L34*VLOOKUP($C34,Hypothèses!$D$6:$F$13,3,0))</f>
        <v>0</v>
      </c>
      <c r="AH34" s="126">
        <f>IF(ISNA(M34*VLOOKUP($C34,Hypothèses!$D$6:$F$13,3,0)),0,M34*VLOOKUP($C34,Hypothèses!$D$6:$F$13,3,0))</f>
        <v>0</v>
      </c>
      <c r="AI34" s="126">
        <f>IF(ISNA(N34*VLOOKUP($C34,Hypothèses!$D$6:$F$13,3,0)),0,N34*VLOOKUP($C34,Hypothèses!$D$6:$F$13,3,0))</f>
        <v>0</v>
      </c>
      <c r="AJ34" s="126">
        <f>IF(ISNA(O34*VLOOKUP($C34,Hypothèses!$D$6:$F$13,3,0)),0,O34*VLOOKUP($C34,Hypothèses!$D$6:$F$13,3,0))</f>
        <v>0</v>
      </c>
      <c r="AK34" s="126">
        <f>IF(ISNA(P34*VLOOKUP($C34,Hypothèses!$D$6:$F$13,3,0)),0,P34*VLOOKUP($C34,Hypothèses!$D$6:$F$13,3,0))</f>
        <v>0</v>
      </c>
      <c r="AL34" s="126">
        <f>IF(ISNA(Q34*VLOOKUP($C34,Hypothèses!$D$6:$F$13,3,0)),0,Q34*VLOOKUP($C34,Hypothèses!$D$6:$F$13,3,0))</f>
        <v>0</v>
      </c>
      <c r="AM34" s="126">
        <f>IF(ISNA(R34*VLOOKUP($C34,Hypothèses!$D$6:$F$13,3,0)),0,R34*VLOOKUP($C34,Hypothèses!$D$6:$F$13,3,0))</f>
        <v>0</v>
      </c>
      <c r="AN34" s="126">
        <f>IF(ISNA(S34*VLOOKUP($C34,Hypothèses!$D$6:$F$13,3,0)),0,S34*VLOOKUP($C34,Hypothèses!$D$6:$F$13,3,0))</f>
        <v>0</v>
      </c>
      <c r="AO34" s="126" t="e">
        <f>IF(ISNA(#REF!*VLOOKUP($C34,Hypothèses!$D$6:$F$13,3,0)),0,#REF!*VLOOKUP($C34,Hypothèses!$D$6:$F$13,3,0))</f>
        <v>#REF!</v>
      </c>
      <c r="AP34" s="126" t="e">
        <f>IF(ISNA(#REF!*VLOOKUP($C34,Hypothèses!$D$6:$F$13,3,0)),0,#REF!*VLOOKUP($C34,Hypothèses!$D$6:$F$13,3,0))</f>
        <v>#REF!</v>
      </c>
      <c r="AQ34" s="126" t="e">
        <f>IF(ISNA(#REF!*VLOOKUP($C34,Hypothèses!$D$6:$F$13,3,0)),0,#REF!*VLOOKUP($C34,Hypothèses!$D$6:$F$13,3,0))</f>
        <v>#REF!</v>
      </c>
      <c r="AR34" s="126" t="e">
        <f>IF(ISNA(#REF!*VLOOKUP($C34,Hypothèses!$D$6:$F$13,3,0)),0,#REF!*VLOOKUP($C34,Hypothèses!$D$6:$F$13,3,0))</f>
        <v>#REF!</v>
      </c>
      <c r="AS34" s="126" t="e">
        <f>IF(ISNA(#REF!*VLOOKUP($C34,Hypothèses!$D$6:$F$13,3,0)),0,#REF!*VLOOKUP($C34,Hypothèses!$D$6:$F$13,3,0))</f>
        <v>#REF!</v>
      </c>
      <c r="AT34" s="126" t="e">
        <f>IF(ISNA(#REF!*VLOOKUP($C34,Hypothèses!$D$6:$F$13,3,0)),0,#REF!*VLOOKUP($C34,Hypothèses!$D$6:$F$13,3,0))</f>
        <v>#REF!</v>
      </c>
      <c r="AU34" s="126" t="e">
        <f>IF(ISNA(#REF!*VLOOKUP($C34,Hypothèses!$D$6:$F$13,3,0)),0,#REF!*VLOOKUP($C34,Hypothèses!$D$6:$F$13,3,0))</f>
        <v>#REF!</v>
      </c>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c r="CH34" s="119"/>
      <c r="CI34" s="119"/>
      <c r="CJ34" s="119"/>
      <c r="CK34" s="119"/>
      <c r="CL34" s="119"/>
      <c r="CM34" s="119"/>
      <c r="CN34" s="119"/>
      <c r="CO34" s="119"/>
      <c r="CP34" s="119"/>
      <c r="CQ34" s="119"/>
      <c r="CR34" s="119"/>
      <c r="CS34" s="119"/>
      <c r="CT34" s="119"/>
    </row>
    <row r="35" spans="1:98" s="120" customFormat="1">
      <c r="A35" s="124">
        <v>28</v>
      </c>
      <c r="B35" s="125"/>
      <c r="C35" s="125"/>
      <c r="D35" s="124" t="str">
        <f>IF(ISNA(VLOOKUP(C35,Hypothèses!$D$6:$G$14,4,0)),"",VLOOKUP(C35,Hypothèses!$D$6:$G$14,4,0))</f>
        <v/>
      </c>
      <c r="E35" s="126"/>
      <c r="F35" s="126"/>
      <c r="G35" s="126"/>
      <c r="H35" s="126"/>
      <c r="I35" s="126"/>
      <c r="J35" s="126"/>
      <c r="K35" s="126"/>
      <c r="L35" s="126"/>
      <c r="M35" s="126"/>
      <c r="N35" s="126"/>
      <c r="O35" s="126"/>
      <c r="P35" s="126"/>
      <c r="Q35" s="126"/>
      <c r="R35" s="126"/>
      <c r="S35" s="126"/>
      <c r="T35" s="126"/>
      <c r="U35" s="126"/>
      <c r="V35" s="126"/>
      <c r="W35" s="126"/>
      <c r="X35" s="126"/>
      <c r="Y35" s="114"/>
      <c r="Z35" s="126">
        <f>IF(ISNA(E35*VLOOKUP($C35,Hypothèses!$D$6:$F$13,3,0)),0,E35*VLOOKUP($C35,Hypothèses!$D$6:$F$13,3,0))</f>
        <v>0</v>
      </c>
      <c r="AA35" s="126">
        <f>IF(ISNA(F35*VLOOKUP($C35,Hypothèses!$D$6:$F$13,3,0)),0,F35*VLOOKUP($C35,Hypothèses!$D$6:$F$13,3,0))</f>
        <v>0</v>
      </c>
      <c r="AB35" s="126">
        <f>IF(ISNA(G35*VLOOKUP($C35,Hypothèses!$D$6:$F$13,3,0)),0,G35*VLOOKUP($C35,Hypothèses!$D$6:$F$13,3,0))</f>
        <v>0</v>
      </c>
      <c r="AC35" s="126">
        <f>IF(ISNA(H35*VLOOKUP($C35,Hypothèses!$D$6:$F$13,3,0)),0,H35*VLOOKUP($C35,Hypothèses!$D$6:$F$13,3,0))</f>
        <v>0</v>
      </c>
      <c r="AD35" s="126">
        <f>IF(ISNA(I35*VLOOKUP($C35,Hypothèses!$D$6:$F$13,3,0)),0,I35*VLOOKUP($C35,Hypothèses!$D$6:$F$13,3,0))</f>
        <v>0</v>
      </c>
      <c r="AE35" s="126">
        <f>IF(ISNA(J35*VLOOKUP($C35,Hypothèses!$D$6:$F$13,3,0)),0,J35*VLOOKUP($C35,Hypothèses!$D$6:$F$13,3,0))</f>
        <v>0</v>
      </c>
      <c r="AF35" s="126">
        <f>IF(ISNA(K35*VLOOKUP($C35,Hypothèses!$D$6:$F$13,3,0)),0,K35*VLOOKUP($C35,Hypothèses!$D$6:$F$13,3,0))</f>
        <v>0</v>
      </c>
      <c r="AG35" s="126">
        <f>IF(ISNA(L35*VLOOKUP($C35,Hypothèses!$D$6:$F$13,3,0)),0,L35*VLOOKUP($C35,Hypothèses!$D$6:$F$13,3,0))</f>
        <v>0</v>
      </c>
      <c r="AH35" s="126">
        <f>IF(ISNA(M35*VLOOKUP($C35,Hypothèses!$D$6:$F$13,3,0)),0,M35*VLOOKUP($C35,Hypothèses!$D$6:$F$13,3,0))</f>
        <v>0</v>
      </c>
      <c r="AI35" s="126">
        <f>IF(ISNA(N35*VLOOKUP($C35,Hypothèses!$D$6:$F$13,3,0)),0,N35*VLOOKUP($C35,Hypothèses!$D$6:$F$13,3,0))</f>
        <v>0</v>
      </c>
      <c r="AJ35" s="126">
        <f>IF(ISNA(O35*VLOOKUP($C35,Hypothèses!$D$6:$F$13,3,0)),0,O35*VLOOKUP($C35,Hypothèses!$D$6:$F$13,3,0))</f>
        <v>0</v>
      </c>
      <c r="AK35" s="126">
        <f>IF(ISNA(P35*VLOOKUP($C35,Hypothèses!$D$6:$F$13,3,0)),0,P35*VLOOKUP($C35,Hypothèses!$D$6:$F$13,3,0))</f>
        <v>0</v>
      </c>
      <c r="AL35" s="126">
        <f>IF(ISNA(Q35*VLOOKUP($C35,Hypothèses!$D$6:$F$13,3,0)),0,Q35*VLOOKUP($C35,Hypothèses!$D$6:$F$13,3,0))</f>
        <v>0</v>
      </c>
      <c r="AM35" s="126">
        <f>IF(ISNA(R35*VLOOKUP($C35,Hypothèses!$D$6:$F$13,3,0)),0,R35*VLOOKUP($C35,Hypothèses!$D$6:$F$13,3,0))</f>
        <v>0</v>
      </c>
      <c r="AN35" s="126">
        <f>IF(ISNA(S35*VLOOKUP($C35,Hypothèses!$D$6:$F$13,3,0)),0,S35*VLOOKUP($C35,Hypothèses!$D$6:$F$13,3,0))</f>
        <v>0</v>
      </c>
      <c r="AO35" s="126" t="e">
        <f>IF(ISNA(#REF!*VLOOKUP($C35,Hypothèses!$D$6:$F$13,3,0)),0,#REF!*VLOOKUP($C35,Hypothèses!$D$6:$F$13,3,0))</f>
        <v>#REF!</v>
      </c>
      <c r="AP35" s="126" t="e">
        <f>IF(ISNA(#REF!*VLOOKUP($C35,Hypothèses!$D$6:$F$13,3,0)),0,#REF!*VLOOKUP($C35,Hypothèses!$D$6:$F$13,3,0))</f>
        <v>#REF!</v>
      </c>
      <c r="AQ35" s="126" t="e">
        <f>IF(ISNA(#REF!*VLOOKUP($C35,Hypothèses!$D$6:$F$13,3,0)),0,#REF!*VLOOKUP($C35,Hypothèses!$D$6:$F$13,3,0))</f>
        <v>#REF!</v>
      </c>
      <c r="AR35" s="126" t="e">
        <f>IF(ISNA(#REF!*VLOOKUP($C35,Hypothèses!$D$6:$F$13,3,0)),0,#REF!*VLOOKUP($C35,Hypothèses!$D$6:$F$13,3,0))</f>
        <v>#REF!</v>
      </c>
      <c r="AS35" s="126" t="e">
        <f>IF(ISNA(#REF!*VLOOKUP($C35,Hypothèses!$D$6:$F$13,3,0)),0,#REF!*VLOOKUP($C35,Hypothèses!$D$6:$F$13,3,0))</f>
        <v>#REF!</v>
      </c>
      <c r="AT35" s="126" t="e">
        <f>IF(ISNA(#REF!*VLOOKUP($C35,Hypothèses!$D$6:$F$13,3,0)),0,#REF!*VLOOKUP($C35,Hypothèses!$D$6:$F$13,3,0))</f>
        <v>#REF!</v>
      </c>
      <c r="AU35" s="126" t="e">
        <f>IF(ISNA(#REF!*VLOOKUP($C35,Hypothèses!$D$6:$F$13,3,0)),0,#REF!*VLOOKUP($C35,Hypothèses!$D$6:$F$13,3,0))</f>
        <v>#REF!</v>
      </c>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9"/>
      <c r="CE35" s="119"/>
      <c r="CF35" s="119"/>
      <c r="CG35" s="119"/>
      <c r="CH35" s="119"/>
      <c r="CI35" s="119"/>
      <c r="CJ35" s="119"/>
      <c r="CK35" s="119"/>
      <c r="CL35" s="119"/>
      <c r="CM35" s="119"/>
      <c r="CN35" s="119"/>
      <c r="CO35" s="119"/>
      <c r="CP35" s="119"/>
      <c r="CQ35" s="119"/>
      <c r="CR35" s="119"/>
      <c r="CS35" s="119"/>
      <c r="CT35" s="119"/>
    </row>
    <row r="36" spans="1:98" s="120" customFormat="1">
      <c r="A36" s="124">
        <v>29</v>
      </c>
      <c r="B36" s="125"/>
      <c r="C36" s="125"/>
      <c r="D36" s="124" t="str">
        <f>IF(ISNA(VLOOKUP(C36,Hypothèses!$D$6:$G$14,4,0)),"",VLOOKUP(C36,Hypothèses!$D$6:$G$14,4,0))</f>
        <v/>
      </c>
      <c r="E36" s="126"/>
      <c r="F36" s="126"/>
      <c r="G36" s="126"/>
      <c r="H36" s="126"/>
      <c r="I36" s="126"/>
      <c r="J36" s="126"/>
      <c r="K36" s="126"/>
      <c r="L36" s="126"/>
      <c r="M36" s="126"/>
      <c r="N36" s="126"/>
      <c r="O36" s="126"/>
      <c r="P36" s="126"/>
      <c r="Q36" s="126"/>
      <c r="R36" s="126"/>
      <c r="S36" s="126"/>
      <c r="T36" s="126"/>
      <c r="U36" s="126"/>
      <c r="V36" s="126"/>
      <c r="W36" s="126"/>
      <c r="X36" s="126"/>
      <c r="Y36" s="114"/>
      <c r="Z36" s="126">
        <f>IF(ISNA(E36*VLOOKUP($C36,Hypothèses!$D$6:$F$13,3,0)),0,E36*VLOOKUP($C36,Hypothèses!$D$6:$F$13,3,0))</f>
        <v>0</v>
      </c>
      <c r="AA36" s="126">
        <f>IF(ISNA(F36*VLOOKUP($C36,Hypothèses!$D$6:$F$13,3,0)),0,F36*VLOOKUP($C36,Hypothèses!$D$6:$F$13,3,0))</f>
        <v>0</v>
      </c>
      <c r="AB36" s="126">
        <f>IF(ISNA(G36*VLOOKUP($C36,Hypothèses!$D$6:$F$13,3,0)),0,G36*VLOOKUP($C36,Hypothèses!$D$6:$F$13,3,0))</f>
        <v>0</v>
      </c>
      <c r="AC36" s="126">
        <f>IF(ISNA(H36*VLOOKUP($C36,Hypothèses!$D$6:$F$13,3,0)),0,H36*VLOOKUP($C36,Hypothèses!$D$6:$F$13,3,0))</f>
        <v>0</v>
      </c>
      <c r="AD36" s="126">
        <f>IF(ISNA(I36*VLOOKUP($C36,Hypothèses!$D$6:$F$13,3,0)),0,I36*VLOOKUP($C36,Hypothèses!$D$6:$F$13,3,0))</f>
        <v>0</v>
      </c>
      <c r="AE36" s="126">
        <f>IF(ISNA(J36*VLOOKUP($C36,Hypothèses!$D$6:$F$13,3,0)),0,J36*VLOOKUP($C36,Hypothèses!$D$6:$F$13,3,0))</f>
        <v>0</v>
      </c>
      <c r="AF36" s="126">
        <f>IF(ISNA(K36*VLOOKUP($C36,Hypothèses!$D$6:$F$13,3,0)),0,K36*VLOOKUP($C36,Hypothèses!$D$6:$F$13,3,0))</f>
        <v>0</v>
      </c>
      <c r="AG36" s="126">
        <f>IF(ISNA(L36*VLOOKUP($C36,Hypothèses!$D$6:$F$13,3,0)),0,L36*VLOOKUP($C36,Hypothèses!$D$6:$F$13,3,0))</f>
        <v>0</v>
      </c>
      <c r="AH36" s="126">
        <f>IF(ISNA(M36*VLOOKUP($C36,Hypothèses!$D$6:$F$13,3,0)),0,M36*VLOOKUP($C36,Hypothèses!$D$6:$F$13,3,0))</f>
        <v>0</v>
      </c>
      <c r="AI36" s="126">
        <f>IF(ISNA(N36*VLOOKUP($C36,Hypothèses!$D$6:$F$13,3,0)),0,N36*VLOOKUP($C36,Hypothèses!$D$6:$F$13,3,0))</f>
        <v>0</v>
      </c>
      <c r="AJ36" s="126">
        <f>IF(ISNA(O36*VLOOKUP($C36,Hypothèses!$D$6:$F$13,3,0)),0,O36*VLOOKUP($C36,Hypothèses!$D$6:$F$13,3,0))</f>
        <v>0</v>
      </c>
      <c r="AK36" s="126">
        <f>IF(ISNA(P36*VLOOKUP($C36,Hypothèses!$D$6:$F$13,3,0)),0,P36*VLOOKUP($C36,Hypothèses!$D$6:$F$13,3,0))</f>
        <v>0</v>
      </c>
      <c r="AL36" s="126">
        <f>IF(ISNA(Q36*VLOOKUP($C36,Hypothèses!$D$6:$F$13,3,0)),0,Q36*VLOOKUP($C36,Hypothèses!$D$6:$F$13,3,0))</f>
        <v>0</v>
      </c>
      <c r="AM36" s="126">
        <f>IF(ISNA(R36*VLOOKUP($C36,Hypothèses!$D$6:$F$13,3,0)),0,R36*VLOOKUP($C36,Hypothèses!$D$6:$F$13,3,0))</f>
        <v>0</v>
      </c>
      <c r="AN36" s="126">
        <f>IF(ISNA(S36*VLOOKUP($C36,Hypothèses!$D$6:$F$13,3,0)),0,S36*VLOOKUP($C36,Hypothèses!$D$6:$F$13,3,0))</f>
        <v>0</v>
      </c>
      <c r="AO36" s="126" t="e">
        <f>IF(ISNA(#REF!*VLOOKUP($C36,Hypothèses!$D$6:$F$13,3,0)),0,#REF!*VLOOKUP($C36,Hypothèses!$D$6:$F$13,3,0))</f>
        <v>#REF!</v>
      </c>
      <c r="AP36" s="126" t="e">
        <f>IF(ISNA(#REF!*VLOOKUP($C36,Hypothèses!$D$6:$F$13,3,0)),0,#REF!*VLOOKUP($C36,Hypothèses!$D$6:$F$13,3,0))</f>
        <v>#REF!</v>
      </c>
      <c r="AQ36" s="126" t="e">
        <f>IF(ISNA(#REF!*VLOOKUP($C36,Hypothèses!$D$6:$F$13,3,0)),0,#REF!*VLOOKUP($C36,Hypothèses!$D$6:$F$13,3,0))</f>
        <v>#REF!</v>
      </c>
      <c r="AR36" s="126" t="e">
        <f>IF(ISNA(#REF!*VLOOKUP($C36,Hypothèses!$D$6:$F$13,3,0)),0,#REF!*VLOOKUP($C36,Hypothèses!$D$6:$F$13,3,0))</f>
        <v>#REF!</v>
      </c>
      <c r="AS36" s="126" t="e">
        <f>IF(ISNA(#REF!*VLOOKUP($C36,Hypothèses!$D$6:$F$13,3,0)),0,#REF!*VLOOKUP($C36,Hypothèses!$D$6:$F$13,3,0))</f>
        <v>#REF!</v>
      </c>
      <c r="AT36" s="126" t="e">
        <f>IF(ISNA(#REF!*VLOOKUP($C36,Hypothèses!$D$6:$F$13,3,0)),0,#REF!*VLOOKUP($C36,Hypothèses!$D$6:$F$13,3,0))</f>
        <v>#REF!</v>
      </c>
      <c r="AU36" s="126" t="e">
        <f>IF(ISNA(#REF!*VLOOKUP($C36,Hypothèses!$D$6:$F$13,3,0)),0,#REF!*VLOOKUP($C36,Hypothèses!$D$6:$F$13,3,0))</f>
        <v>#REF!</v>
      </c>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9"/>
      <c r="CE36" s="119"/>
      <c r="CF36" s="119"/>
      <c r="CG36" s="119"/>
      <c r="CH36" s="119"/>
      <c r="CI36" s="119"/>
      <c r="CJ36" s="119"/>
      <c r="CK36" s="119"/>
      <c r="CL36" s="119"/>
      <c r="CM36" s="119"/>
      <c r="CN36" s="119"/>
      <c r="CO36" s="119"/>
      <c r="CP36" s="119"/>
      <c r="CQ36" s="119"/>
      <c r="CR36" s="119"/>
      <c r="CS36" s="119"/>
      <c r="CT36" s="119"/>
    </row>
    <row r="37" spans="1:98" s="120" customFormat="1">
      <c r="A37" s="124">
        <v>30</v>
      </c>
      <c r="B37" s="125"/>
      <c r="C37" s="125"/>
      <c r="D37" s="124" t="str">
        <f>IF(ISNA(VLOOKUP(C37,Hypothèses!$D$6:$G$14,4,0)),"",VLOOKUP(C37,Hypothèses!$D$6:$G$14,4,0))</f>
        <v/>
      </c>
      <c r="E37" s="126"/>
      <c r="F37" s="126"/>
      <c r="G37" s="126"/>
      <c r="H37" s="126"/>
      <c r="I37" s="126"/>
      <c r="J37" s="126"/>
      <c r="K37" s="126"/>
      <c r="L37" s="126"/>
      <c r="M37" s="126"/>
      <c r="N37" s="126"/>
      <c r="O37" s="126"/>
      <c r="P37" s="126"/>
      <c r="Q37" s="126"/>
      <c r="R37" s="126"/>
      <c r="S37" s="126"/>
      <c r="T37" s="126"/>
      <c r="U37" s="126"/>
      <c r="V37" s="126"/>
      <c r="W37" s="126"/>
      <c r="X37" s="126"/>
      <c r="Y37" s="114"/>
      <c r="Z37" s="126">
        <f>IF(ISNA(E37*VLOOKUP($C37,Hypothèses!$D$6:$F$13,3,0)),0,E37*VLOOKUP($C37,Hypothèses!$D$6:$F$13,3,0))</f>
        <v>0</v>
      </c>
      <c r="AA37" s="126">
        <f>IF(ISNA(F37*VLOOKUP($C37,Hypothèses!$D$6:$F$13,3,0)),0,F37*VLOOKUP($C37,Hypothèses!$D$6:$F$13,3,0))</f>
        <v>0</v>
      </c>
      <c r="AB37" s="126">
        <f>IF(ISNA(G37*VLOOKUP($C37,Hypothèses!$D$6:$F$13,3,0)),0,G37*VLOOKUP($C37,Hypothèses!$D$6:$F$13,3,0))</f>
        <v>0</v>
      </c>
      <c r="AC37" s="126">
        <f>IF(ISNA(H37*VLOOKUP($C37,Hypothèses!$D$6:$F$13,3,0)),0,H37*VLOOKUP($C37,Hypothèses!$D$6:$F$13,3,0))</f>
        <v>0</v>
      </c>
      <c r="AD37" s="126">
        <f>IF(ISNA(I37*VLOOKUP($C37,Hypothèses!$D$6:$F$13,3,0)),0,I37*VLOOKUP($C37,Hypothèses!$D$6:$F$13,3,0))</f>
        <v>0</v>
      </c>
      <c r="AE37" s="126">
        <f>IF(ISNA(J37*VLOOKUP($C37,Hypothèses!$D$6:$F$13,3,0)),0,J37*VLOOKUP($C37,Hypothèses!$D$6:$F$13,3,0))</f>
        <v>0</v>
      </c>
      <c r="AF37" s="126">
        <f>IF(ISNA(K37*VLOOKUP($C37,Hypothèses!$D$6:$F$13,3,0)),0,K37*VLOOKUP($C37,Hypothèses!$D$6:$F$13,3,0))</f>
        <v>0</v>
      </c>
      <c r="AG37" s="126">
        <f>IF(ISNA(L37*VLOOKUP($C37,Hypothèses!$D$6:$F$13,3,0)),0,L37*VLOOKUP($C37,Hypothèses!$D$6:$F$13,3,0))</f>
        <v>0</v>
      </c>
      <c r="AH37" s="126">
        <f>IF(ISNA(M37*VLOOKUP($C37,Hypothèses!$D$6:$F$13,3,0)),0,M37*VLOOKUP($C37,Hypothèses!$D$6:$F$13,3,0))</f>
        <v>0</v>
      </c>
      <c r="AI37" s="126">
        <f>IF(ISNA(N37*VLOOKUP($C37,Hypothèses!$D$6:$F$13,3,0)),0,N37*VLOOKUP($C37,Hypothèses!$D$6:$F$13,3,0))</f>
        <v>0</v>
      </c>
      <c r="AJ37" s="126">
        <f>IF(ISNA(O37*VLOOKUP($C37,Hypothèses!$D$6:$F$13,3,0)),0,O37*VLOOKUP($C37,Hypothèses!$D$6:$F$13,3,0))</f>
        <v>0</v>
      </c>
      <c r="AK37" s="126">
        <f>IF(ISNA(P37*VLOOKUP($C37,Hypothèses!$D$6:$F$13,3,0)),0,P37*VLOOKUP($C37,Hypothèses!$D$6:$F$13,3,0))</f>
        <v>0</v>
      </c>
      <c r="AL37" s="126">
        <f>IF(ISNA(Q37*VLOOKUP($C37,Hypothèses!$D$6:$F$13,3,0)),0,Q37*VLOOKUP($C37,Hypothèses!$D$6:$F$13,3,0))</f>
        <v>0</v>
      </c>
      <c r="AM37" s="126">
        <f>IF(ISNA(R37*VLOOKUP($C37,Hypothèses!$D$6:$F$13,3,0)),0,R37*VLOOKUP($C37,Hypothèses!$D$6:$F$13,3,0))</f>
        <v>0</v>
      </c>
      <c r="AN37" s="126">
        <f>IF(ISNA(S37*VLOOKUP($C37,Hypothèses!$D$6:$F$13,3,0)),0,S37*VLOOKUP($C37,Hypothèses!$D$6:$F$13,3,0))</f>
        <v>0</v>
      </c>
      <c r="AO37" s="126" t="e">
        <f>IF(ISNA(#REF!*VLOOKUP($C37,Hypothèses!$D$6:$F$13,3,0)),0,#REF!*VLOOKUP($C37,Hypothèses!$D$6:$F$13,3,0))</f>
        <v>#REF!</v>
      </c>
      <c r="AP37" s="126" t="e">
        <f>IF(ISNA(#REF!*VLOOKUP($C37,Hypothèses!$D$6:$F$13,3,0)),0,#REF!*VLOOKUP($C37,Hypothèses!$D$6:$F$13,3,0))</f>
        <v>#REF!</v>
      </c>
      <c r="AQ37" s="126" t="e">
        <f>IF(ISNA(#REF!*VLOOKUP($C37,Hypothèses!$D$6:$F$13,3,0)),0,#REF!*VLOOKUP($C37,Hypothèses!$D$6:$F$13,3,0))</f>
        <v>#REF!</v>
      </c>
      <c r="AR37" s="126" t="e">
        <f>IF(ISNA(#REF!*VLOOKUP($C37,Hypothèses!$D$6:$F$13,3,0)),0,#REF!*VLOOKUP($C37,Hypothèses!$D$6:$F$13,3,0))</f>
        <v>#REF!</v>
      </c>
      <c r="AS37" s="126" t="e">
        <f>IF(ISNA(#REF!*VLOOKUP($C37,Hypothèses!$D$6:$F$13,3,0)),0,#REF!*VLOOKUP($C37,Hypothèses!$D$6:$F$13,3,0))</f>
        <v>#REF!</v>
      </c>
      <c r="AT37" s="126" t="e">
        <f>IF(ISNA(#REF!*VLOOKUP($C37,Hypothèses!$D$6:$F$13,3,0)),0,#REF!*VLOOKUP($C37,Hypothèses!$D$6:$F$13,3,0))</f>
        <v>#REF!</v>
      </c>
      <c r="AU37" s="126" t="e">
        <f>IF(ISNA(#REF!*VLOOKUP($C37,Hypothèses!$D$6:$F$13,3,0)),0,#REF!*VLOOKUP($C37,Hypothèses!$D$6:$F$13,3,0))</f>
        <v>#REF!</v>
      </c>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9"/>
      <c r="CE37" s="119"/>
      <c r="CF37" s="119"/>
      <c r="CG37" s="119"/>
      <c r="CH37" s="119"/>
      <c r="CI37" s="119"/>
      <c r="CJ37" s="119"/>
      <c r="CK37" s="119"/>
      <c r="CL37" s="119"/>
      <c r="CM37" s="119"/>
      <c r="CN37" s="119"/>
      <c r="CO37" s="119"/>
      <c r="CP37" s="119"/>
      <c r="CQ37" s="119"/>
      <c r="CR37" s="119"/>
      <c r="CS37" s="119"/>
      <c r="CT37" s="119"/>
    </row>
    <row r="38" spans="1:98" s="120" customFormat="1">
      <c r="A38" s="124">
        <v>31</v>
      </c>
      <c r="B38" s="125"/>
      <c r="C38" s="125"/>
      <c r="D38" s="124" t="str">
        <f>IF(ISNA(VLOOKUP(C38,Hypothèses!$D$6:$G$14,4,0)),"",VLOOKUP(C38,Hypothèses!$D$6:$G$14,4,0))</f>
        <v/>
      </c>
      <c r="E38" s="126"/>
      <c r="F38" s="126"/>
      <c r="G38" s="126"/>
      <c r="H38" s="126"/>
      <c r="I38" s="126"/>
      <c r="J38" s="126"/>
      <c r="K38" s="126"/>
      <c r="L38" s="126"/>
      <c r="M38" s="126"/>
      <c r="N38" s="126"/>
      <c r="O38" s="126"/>
      <c r="P38" s="126"/>
      <c r="Q38" s="126"/>
      <c r="R38" s="126"/>
      <c r="S38" s="126"/>
      <c r="T38" s="126"/>
      <c r="U38" s="126"/>
      <c r="V38" s="126"/>
      <c r="W38" s="126"/>
      <c r="X38" s="126"/>
      <c r="Y38" s="114"/>
      <c r="Z38" s="126">
        <f>IF(ISNA(E38*VLOOKUP($C38,Hypothèses!$D$6:$F$13,3,0)),0,E38*VLOOKUP($C38,Hypothèses!$D$6:$F$13,3,0))</f>
        <v>0</v>
      </c>
      <c r="AA38" s="126">
        <f>IF(ISNA(F38*VLOOKUP($C38,Hypothèses!$D$6:$F$13,3,0)),0,F38*VLOOKUP($C38,Hypothèses!$D$6:$F$13,3,0))</f>
        <v>0</v>
      </c>
      <c r="AB38" s="126">
        <f>IF(ISNA(G38*VLOOKUP($C38,Hypothèses!$D$6:$F$13,3,0)),0,G38*VLOOKUP($C38,Hypothèses!$D$6:$F$13,3,0))</f>
        <v>0</v>
      </c>
      <c r="AC38" s="126">
        <f>IF(ISNA(H38*VLOOKUP($C38,Hypothèses!$D$6:$F$13,3,0)),0,H38*VLOOKUP($C38,Hypothèses!$D$6:$F$13,3,0))</f>
        <v>0</v>
      </c>
      <c r="AD38" s="126">
        <f>IF(ISNA(I38*VLOOKUP($C38,Hypothèses!$D$6:$F$13,3,0)),0,I38*VLOOKUP($C38,Hypothèses!$D$6:$F$13,3,0))</f>
        <v>0</v>
      </c>
      <c r="AE38" s="126">
        <f>IF(ISNA(J38*VLOOKUP($C38,Hypothèses!$D$6:$F$13,3,0)),0,J38*VLOOKUP($C38,Hypothèses!$D$6:$F$13,3,0))</f>
        <v>0</v>
      </c>
      <c r="AF38" s="126">
        <f>IF(ISNA(K38*VLOOKUP($C38,Hypothèses!$D$6:$F$13,3,0)),0,K38*VLOOKUP($C38,Hypothèses!$D$6:$F$13,3,0))</f>
        <v>0</v>
      </c>
      <c r="AG38" s="126">
        <f>IF(ISNA(L38*VLOOKUP($C38,Hypothèses!$D$6:$F$13,3,0)),0,L38*VLOOKUP($C38,Hypothèses!$D$6:$F$13,3,0))</f>
        <v>0</v>
      </c>
      <c r="AH38" s="126">
        <f>IF(ISNA(M38*VLOOKUP($C38,Hypothèses!$D$6:$F$13,3,0)),0,M38*VLOOKUP($C38,Hypothèses!$D$6:$F$13,3,0))</f>
        <v>0</v>
      </c>
      <c r="AI38" s="126">
        <f>IF(ISNA(N38*VLOOKUP($C38,Hypothèses!$D$6:$F$13,3,0)),0,N38*VLOOKUP($C38,Hypothèses!$D$6:$F$13,3,0))</f>
        <v>0</v>
      </c>
      <c r="AJ38" s="126">
        <f>IF(ISNA(O38*VLOOKUP($C38,Hypothèses!$D$6:$F$13,3,0)),0,O38*VLOOKUP($C38,Hypothèses!$D$6:$F$13,3,0))</f>
        <v>0</v>
      </c>
      <c r="AK38" s="126">
        <f>IF(ISNA(P38*VLOOKUP($C38,Hypothèses!$D$6:$F$13,3,0)),0,P38*VLOOKUP($C38,Hypothèses!$D$6:$F$13,3,0))</f>
        <v>0</v>
      </c>
      <c r="AL38" s="126">
        <f>IF(ISNA(Q38*VLOOKUP($C38,Hypothèses!$D$6:$F$13,3,0)),0,Q38*VLOOKUP($C38,Hypothèses!$D$6:$F$13,3,0))</f>
        <v>0</v>
      </c>
      <c r="AM38" s="126">
        <f>IF(ISNA(R38*VLOOKUP($C38,Hypothèses!$D$6:$F$13,3,0)),0,R38*VLOOKUP($C38,Hypothèses!$D$6:$F$13,3,0))</f>
        <v>0</v>
      </c>
      <c r="AN38" s="126">
        <f>IF(ISNA(S38*VLOOKUP($C38,Hypothèses!$D$6:$F$13,3,0)),0,S38*VLOOKUP($C38,Hypothèses!$D$6:$F$13,3,0))</f>
        <v>0</v>
      </c>
      <c r="AO38" s="126" t="e">
        <f>IF(ISNA(#REF!*VLOOKUP($C38,Hypothèses!$D$6:$F$13,3,0)),0,#REF!*VLOOKUP($C38,Hypothèses!$D$6:$F$13,3,0))</f>
        <v>#REF!</v>
      </c>
      <c r="AP38" s="126" t="e">
        <f>IF(ISNA(#REF!*VLOOKUP($C38,Hypothèses!$D$6:$F$13,3,0)),0,#REF!*VLOOKUP($C38,Hypothèses!$D$6:$F$13,3,0))</f>
        <v>#REF!</v>
      </c>
      <c r="AQ38" s="126" t="e">
        <f>IF(ISNA(#REF!*VLOOKUP($C38,Hypothèses!$D$6:$F$13,3,0)),0,#REF!*VLOOKUP($C38,Hypothèses!$D$6:$F$13,3,0))</f>
        <v>#REF!</v>
      </c>
      <c r="AR38" s="126" t="e">
        <f>IF(ISNA(#REF!*VLOOKUP($C38,Hypothèses!$D$6:$F$13,3,0)),0,#REF!*VLOOKUP($C38,Hypothèses!$D$6:$F$13,3,0))</f>
        <v>#REF!</v>
      </c>
      <c r="AS38" s="126" t="e">
        <f>IF(ISNA(#REF!*VLOOKUP($C38,Hypothèses!$D$6:$F$13,3,0)),0,#REF!*VLOOKUP($C38,Hypothèses!$D$6:$F$13,3,0))</f>
        <v>#REF!</v>
      </c>
      <c r="AT38" s="126" t="e">
        <f>IF(ISNA(#REF!*VLOOKUP($C38,Hypothèses!$D$6:$F$13,3,0)),0,#REF!*VLOOKUP($C38,Hypothèses!$D$6:$F$13,3,0))</f>
        <v>#REF!</v>
      </c>
      <c r="AU38" s="126" t="e">
        <f>IF(ISNA(#REF!*VLOOKUP($C38,Hypothèses!$D$6:$F$13,3,0)),0,#REF!*VLOOKUP($C38,Hypothèses!$D$6:$F$13,3,0))</f>
        <v>#REF!</v>
      </c>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9"/>
      <c r="CE38" s="119"/>
      <c r="CF38" s="119"/>
      <c r="CG38" s="119"/>
      <c r="CH38" s="119"/>
      <c r="CI38" s="119"/>
      <c r="CJ38" s="119"/>
      <c r="CK38" s="119"/>
      <c r="CL38" s="119"/>
      <c r="CM38" s="119"/>
      <c r="CN38" s="119"/>
      <c r="CO38" s="119"/>
      <c r="CP38" s="119"/>
      <c r="CQ38" s="119"/>
      <c r="CR38" s="119"/>
      <c r="CS38" s="119"/>
      <c r="CT38" s="119"/>
    </row>
    <row r="39" spans="1:98" s="120" customFormat="1">
      <c r="A39" s="124">
        <v>32</v>
      </c>
      <c r="B39" s="125"/>
      <c r="C39" s="125"/>
      <c r="D39" s="124" t="str">
        <f>IF(ISNA(VLOOKUP(C39,Hypothèses!$D$6:$G$14,4,0)),"",VLOOKUP(C39,Hypothèses!$D$6:$G$14,4,0))</f>
        <v/>
      </c>
      <c r="E39" s="126"/>
      <c r="F39" s="126"/>
      <c r="G39" s="126"/>
      <c r="H39" s="126"/>
      <c r="I39" s="126"/>
      <c r="J39" s="126"/>
      <c r="K39" s="126"/>
      <c r="L39" s="126"/>
      <c r="M39" s="126"/>
      <c r="N39" s="126"/>
      <c r="O39" s="126"/>
      <c r="P39" s="126"/>
      <c r="Q39" s="126"/>
      <c r="R39" s="126"/>
      <c r="S39" s="126"/>
      <c r="T39" s="126"/>
      <c r="U39" s="126"/>
      <c r="V39" s="126"/>
      <c r="W39" s="126"/>
      <c r="X39" s="126"/>
      <c r="Y39" s="114"/>
      <c r="Z39" s="126">
        <f>IF(ISNA(E39*VLOOKUP($C39,Hypothèses!$D$6:$F$13,3,0)),0,E39*VLOOKUP($C39,Hypothèses!$D$6:$F$13,3,0))</f>
        <v>0</v>
      </c>
      <c r="AA39" s="126">
        <f>IF(ISNA(F39*VLOOKUP($C39,Hypothèses!$D$6:$F$13,3,0)),0,F39*VLOOKUP($C39,Hypothèses!$D$6:$F$13,3,0))</f>
        <v>0</v>
      </c>
      <c r="AB39" s="126">
        <f>IF(ISNA(G39*VLOOKUP($C39,Hypothèses!$D$6:$F$13,3,0)),0,G39*VLOOKUP($C39,Hypothèses!$D$6:$F$13,3,0))</f>
        <v>0</v>
      </c>
      <c r="AC39" s="126">
        <f>IF(ISNA(H39*VLOOKUP($C39,Hypothèses!$D$6:$F$13,3,0)),0,H39*VLOOKUP($C39,Hypothèses!$D$6:$F$13,3,0))</f>
        <v>0</v>
      </c>
      <c r="AD39" s="126">
        <f>IF(ISNA(I39*VLOOKUP($C39,Hypothèses!$D$6:$F$13,3,0)),0,I39*VLOOKUP($C39,Hypothèses!$D$6:$F$13,3,0))</f>
        <v>0</v>
      </c>
      <c r="AE39" s="126">
        <f>IF(ISNA(J39*VLOOKUP($C39,Hypothèses!$D$6:$F$13,3,0)),0,J39*VLOOKUP($C39,Hypothèses!$D$6:$F$13,3,0))</f>
        <v>0</v>
      </c>
      <c r="AF39" s="126">
        <f>IF(ISNA(K39*VLOOKUP($C39,Hypothèses!$D$6:$F$13,3,0)),0,K39*VLOOKUP($C39,Hypothèses!$D$6:$F$13,3,0))</f>
        <v>0</v>
      </c>
      <c r="AG39" s="126">
        <f>IF(ISNA(L39*VLOOKUP($C39,Hypothèses!$D$6:$F$13,3,0)),0,L39*VLOOKUP($C39,Hypothèses!$D$6:$F$13,3,0))</f>
        <v>0</v>
      </c>
      <c r="AH39" s="126">
        <f>IF(ISNA(M39*VLOOKUP($C39,Hypothèses!$D$6:$F$13,3,0)),0,M39*VLOOKUP($C39,Hypothèses!$D$6:$F$13,3,0))</f>
        <v>0</v>
      </c>
      <c r="AI39" s="126">
        <f>IF(ISNA(N39*VLOOKUP($C39,Hypothèses!$D$6:$F$13,3,0)),0,N39*VLOOKUP($C39,Hypothèses!$D$6:$F$13,3,0))</f>
        <v>0</v>
      </c>
      <c r="AJ39" s="126">
        <f>IF(ISNA(O39*VLOOKUP($C39,Hypothèses!$D$6:$F$13,3,0)),0,O39*VLOOKUP($C39,Hypothèses!$D$6:$F$13,3,0))</f>
        <v>0</v>
      </c>
      <c r="AK39" s="126">
        <f>IF(ISNA(P39*VLOOKUP($C39,Hypothèses!$D$6:$F$13,3,0)),0,P39*VLOOKUP($C39,Hypothèses!$D$6:$F$13,3,0))</f>
        <v>0</v>
      </c>
      <c r="AL39" s="126">
        <f>IF(ISNA(Q39*VLOOKUP($C39,Hypothèses!$D$6:$F$13,3,0)),0,Q39*VLOOKUP($C39,Hypothèses!$D$6:$F$13,3,0))</f>
        <v>0</v>
      </c>
      <c r="AM39" s="126">
        <f>IF(ISNA(R39*VLOOKUP($C39,Hypothèses!$D$6:$F$13,3,0)),0,R39*VLOOKUP($C39,Hypothèses!$D$6:$F$13,3,0))</f>
        <v>0</v>
      </c>
      <c r="AN39" s="126">
        <f>IF(ISNA(S39*VLOOKUP($C39,Hypothèses!$D$6:$F$13,3,0)),0,S39*VLOOKUP($C39,Hypothèses!$D$6:$F$13,3,0))</f>
        <v>0</v>
      </c>
      <c r="AO39" s="126" t="e">
        <f>IF(ISNA(#REF!*VLOOKUP($C39,Hypothèses!$D$6:$F$13,3,0)),0,#REF!*VLOOKUP($C39,Hypothèses!$D$6:$F$13,3,0))</f>
        <v>#REF!</v>
      </c>
      <c r="AP39" s="126" t="e">
        <f>IF(ISNA(#REF!*VLOOKUP($C39,Hypothèses!$D$6:$F$13,3,0)),0,#REF!*VLOOKUP($C39,Hypothèses!$D$6:$F$13,3,0))</f>
        <v>#REF!</v>
      </c>
      <c r="AQ39" s="126" t="e">
        <f>IF(ISNA(#REF!*VLOOKUP($C39,Hypothèses!$D$6:$F$13,3,0)),0,#REF!*VLOOKUP($C39,Hypothèses!$D$6:$F$13,3,0))</f>
        <v>#REF!</v>
      </c>
      <c r="AR39" s="126" t="e">
        <f>IF(ISNA(#REF!*VLOOKUP($C39,Hypothèses!$D$6:$F$13,3,0)),0,#REF!*VLOOKUP($C39,Hypothèses!$D$6:$F$13,3,0))</f>
        <v>#REF!</v>
      </c>
      <c r="AS39" s="126" t="e">
        <f>IF(ISNA(#REF!*VLOOKUP($C39,Hypothèses!$D$6:$F$13,3,0)),0,#REF!*VLOOKUP($C39,Hypothèses!$D$6:$F$13,3,0))</f>
        <v>#REF!</v>
      </c>
      <c r="AT39" s="126" t="e">
        <f>IF(ISNA(#REF!*VLOOKUP($C39,Hypothèses!$D$6:$F$13,3,0)),0,#REF!*VLOOKUP($C39,Hypothèses!$D$6:$F$13,3,0))</f>
        <v>#REF!</v>
      </c>
      <c r="AU39" s="126" t="e">
        <f>IF(ISNA(#REF!*VLOOKUP($C39,Hypothèses!$D$6:$F$13,3,0)),0,#REF!*VLOOKUP($C39,Hypothèses!$D$6:$F$13,3,0))</f>
        <v>#REF!</v>
      </c>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9"/>
      <c r="CE39" s="119"/>
      <c r="CF39" s="119"/>
      <c r="CG39" s="119"/>
      <c r="CH39" s="119"/>
      <c r="CI39" s="119"/>
      <c r="CJ39" s="119"/>
      <c r="CK39" s="119"/>
      <c r="CL39" s="119"/>
      <c r="CM39" s="119"/>
      <c r="CN39" s="119"/>
      <c r="CO39" s="119"/>
      <c r="CP39" s="119"/>
      <c r="CQ39" s="119"/>
      <c r="CR39" s="119"/>
      <c r="CS39" s="119"/>
      <c r="CT39" s="119"/>
    </row>
    <row r="40" spans="1:98" s="120" customFormat="1">
      <c r="A40" s="124">
        <v>33</v>
      </c>
      <c r="B40" s="125"/>
      <c r="C40" s="125"/>
      <c r="D40" s="124" t="str">
        <f>IF(ISNA(VLOOKUP(C40,Hypothèses!$D$6:$G$14,4,0)),"",VLOOKUP(C40,Hypothèses!$D$6:$G$14,4,0))</f>
        <v/>
      </c>
      <c r="E40" s="126"/>
      <c r="F40" s="126"/>
      <c r="G40" s="126"/>
      <c r="H40" s="126"/>
      <c r="I40" s="126"/>
      <c r="J40" s="126"/>
      <c r="K40" s="126"/>
      <c r="L40" s="126"/>
      <c r="M40" s="126"/>
      <c r="N40" s="126"/>
      <c r="O40" s="126"/>
      <c r="P40" s="126"/>
      <c r="Q40" s="126"/>
      <c r="R40" s="126"/>
      <c r="S40" s="126"/>
      <c r="T40" s="126"/>
      <c r="U40" s="126"/>
      <c r="V40" s="126"/>
      <c r="W40" s="126"/>
      <c r="X40" s="126"/>
      <c r="Y40" s="114"/>
      <c r="Z40" s="126">
        <f>IF(ISNA(E40*VLOOKUP($C40,Hypothèses!$D$6:$F$13,3,0)),0,E40*VLOOKUP($C40,Hypothèses!$D$6:$F$13,3,0))</f>
        <v>0</v>
      </c>
      <c r="AA40" s="126">
        <f>IF(ISNA(F40*VLOOKUP($C40,Hypothèses!$D$6:$F$13,3,0)),0,F40*VLOOKUP($C40,Hypothèses!$D$6:$F$13,3,0))</f>
        <v>0</v>
      </c>
      <c r="AB40" s="126">
        <f>IF(ISNA(G40*VLOOKUP($C40,Hypothèses!$D$6:$F$13,3,0)),0,G40*VLOOKUP($C40,Hypothèses!$D$6:$F$13,3,0))</f>
        <v>0</v>
      </c>
      <c r="AC40" s="126">
        <f>IF(ISNA(H40*VLOOKUP($C40,Hypothèses!$D$6:$F$13,3,0)),0,H40*VLOOKUP($C40,Hypothèses!$D$6:$F$13,3,0))</f>
        <v>0</v>
      </c>
      <c r="AD40" s="126">
        <f>IF(ISNA(I40*VLOOKUP($C40,Hypothèses!$D$6:$F$13,3,0)),0,I40*VLOOKUP($C40,Hypothèses!$D$6:$F$13,3,0))</f>
        <v>0</v>
      </c>
      <c r="AE40" s="126">
        <f>IF(ISNA(J40*VLOOKUP($C40,Hypothèses!$D$6:$F$13,3,0)),0,J40*VLOOKUP($C40,Hypothèses!$D$6:$F$13,3,0))</f>
        <v>0</v>
      </c>
      <c r="AF40" s="126">
        <f>IF(ISNA(K40*VLOOKUP($C40,Hypothèses!$D$6:$F$13,3,0)),0,K40*VLOOKUP($C40,Hypothèses!$D$6:$F$13,3,0))</f>
        <v>0</v>
      </c>
      <c r="AG40" s="126">
        <f>IF(ISNA(L40*VLOOKUP($C40,Hypothèses!$D$6:$F$13,3,0)),0,L40*VLOOKUP($C40,Hypothèses!$D$6:$F$13,3,0))</f>
        <v>0</v>
      </c>
      <c r="AH40" s="126">
        <f>IF(ISNA(M40*VLOOKUP($C40,Hypothèses!$D$6:$F$13,3,0)),0,M40*VLOOKUP($C40,Hypothèses!$D$6:$F$13,3,0))</f>
        <v>0</v>
      </c>
      <c r="AI40" s="126">
        <f>IF(ISNA(N40*VLOOKUP($C40,Hypothèses!$D$6:$F$13,3,0)),0,N40*VLOOKUP($C40,Hypothèses!$D$6:$F$13,3,0))</f>
        <v>0</v>
      </c>
      <c r="AJ40" s="126">
        <f>IF(ISNA(O40*VLOOKUP($C40,Hypothèses!$D$6:$F$13,3,0)),0,O40*VLOOKUP($C40,Hypothèses!$D$6:$F$13,3,0))</f>
        <v>0</v>
      </c>
      <c r="AK40" s="126">
        <f>IF(ISNA(P40*VLOOKUP($C40,Hypothèses!$D$6:$F$13,3,0)),0,P40*VLOOKUP($C40,Hypothèses!$D$6:$F$13,3,0))</f>
        <v>0</v>
      </c>
      <c r="AL40" s="126">
        <f>IF(ISNA(Q40*VLOOKUP($C40,Hypothèses!$D$6:$F$13,3,0)),0,Q40*VLOOKUP($C40,Hypothèses!$D$6:$F$13,3,0))</f>
        <v>0</v>
      </c>
      <c r="AM40" s="126">
        <f>IF(ISNA(R40*VLOOKUP($C40,Hypothèses!$D$6:$F$13,3,0)),0,R40*VLOOKUP($C40,Hypothèses!$D$6:$F$13,3,0))</f>
        <v>0</v>
      </c>
      <c r="AN40" s="126">
        <f>IF(ISNA(S40*VLOOKUP($C40,Hypothèses!$D$6:$F$13,3,0)),0,S40*VLOOKUP($C40,Hypothèses!$D$6:$F$13,3,0))</f>
        <v>0</v>
      </c>
      <c r="AO40" s="126" t="e">
        <f>IF(ISNA(#REF!*VLOOKUP($C40,Hypothèses!$D$6:$F$13,3,0)),0,#REF!*VLOOKUP($C40,Hypothèses!$D$6:$F$13,3,0))</f>
        <v>#REF!</v>
      </c>
      <c r="AP40" s="126" t="e">
        <f>IF(ISNA(#REF!*VLOOKUP($C40,Hypothèses!$D$6:$F$13,3,0)),0,#REF!*VLOOKUP($C40,Hypothèses!$D$6:$F$13,3,0))</f>
        <v>#REF!</v>
      </c>
      <c r="AQ40" s="126" t="e">
        <f>IF(ISNA(#REF!*VLOOKUP($C40,Hypothèses!$D$6:$F$13,3,0)),0,#REF!*VLOOKUP($C40,Hypothèses!$D$6:$F$13,3,0))</f>
        <v>#REF!</v>
      </c>
      <c r="AR40" s="126" t="e">
        <f>IF(ISNA(#REF!*VLOOKUP($C40,Hypothèses!$D$6:$F$13,3,0)),0,#REF!*VLOOKUP($C40,Hypothèses!$D$6:$F$13,3,0))</f>
        <v>#REF!</v>
      </c>
      <c r="AS40" s="126" t="e">
        <f>IF(ISNA(#REF!*VLOOKUP($C40,Hypothèses!$D$6:$F$13,3,0)),0,#REF!*VLOOKUP($C40,Hypothèses!$D$6:$F$13,3,0))</f>
        <v>#REF!</v>
      </c>
      <c r="AT40" s="126" t="e">
        <f>IF(ISNA(#REF!*VLOOKUP($C40,Hypothèses!$D$6:$F$13,3,0)),0,#REF!*VLOOKUP($C40,Hypothèses!$D$6:$F$13,3,0))</f>
        <v>#REF!</v>
      </c>
      <c r="AU40" s="126" t="e">
        <f>IF(ISNA(#REF!*VLOOKUP($C40,Hypothèses!$D$6:$F$13,3,0)),0,#REF!*VLOOKUP($C40,Hypothèses!$D$6:$F$13,3,0))</f>
        <v>#REF!</v>
      </c>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9"/>
      <c r="CE40" s="119"/>
      <c r="CF40" s="119"/>
      <c r="CG40" s="119"/>
      <c r="CH40" s="119"/>
      <c r="CI40" s="119"/>
      <c r="CJ40" s="119"/>
      <c r="CK40" s="119"/>
      <c r="CL40" s="119"/>
      <c r="CM40" s="119"/>
      <c r="CN40" s="119"/>
      <c r="CO40" s="119"/>
      <c r="CP40" s="119"/>
      <c r="CQ40" s="119"/>
      <c r="CR40" s="119"/>
      <c r="CS40" s="119"/>
      <c r="CT40" s="119"/>
    </row>
    <row r="41" spans="1:98" s="120" customFormat="1">
      <c r="A41" s="124">
        <v>34</v>
      </c>
      <c r="B41" s="125"/>
      <c r="C41" s="125"/>
      <c r="D41" s="124" t="str">
        <f>IF(ISNA(VLOOKUP(C41,Hypothèses!$D$6:$G$14,4,0)),"",VLOOKUP(C41,Hypothèses!$D$6:$G$14,4,0))</f>
        <v/>
      </c>
      <c r="E41" s="126"/>
      <c r="F41" s="126"/>
      <c r="G41" s="126"/>
      <c r="H41" s="126"/>
      <c r="I41" s="126"/>
      <c r="J41" s="126"/>
      <c r="K41" s="126"/>
      <c r="L41" s="126"/>
      <c r="M41" s="126"/>
      <c r="N41" s="126"/>
      <c r="O41" s="126"/>
      <c r="P41" s="126"/>
      <c r="Q41" s="126"/>
      <c r="R41" s="126"/>
      <c r="S41" s="126"/>
      <c r="T41" s="126"/>
      <c r="U41" s="126"/>
      <c r="V41" s="126"/>
      <c r="W41" s="126"/>
      <c r="X41" s="126"/>
      <c r="Y41" s="114"/>
      <c r="Z41" s="126">
        <f>IF(ISNA(E41*VLOOKUP($C41,Hypothèses!$D$6:$F$13,3,0)),0,E41*VLOOKUP($C41,Hypothèses!$D$6:$F$13,3,0))</f>
        <v>0</v>
      </c>
      <c r="AA41" s="126">
        <f>IF(ISNA(F41*VLOOKUP($C41,Hypothèses!$D$6:$F$13,3,0)),0,F41*VLOOKUP($C41,Hypothèses!$D$6:$F$13,3,0))</f>
        <v>0</v>
      </c>
      <c r="AB41" s="126">
        <f>IF(ISNA(G41*VLOOKUP($C41,Hypothèses!$D$6:$F$13,3,0)),0,G41*VLOOKUP($C41,Hypothèses!$D$6:$F$13,3,0))</f>
        <v>0</v>
      </c>
      <c r="AC41" s="126">
        <f>IF(ISNA(H41*VLOOKUP($C41,Hypothèses!$D$6:$F$13,3,0)),0,H41*VLOOKUP($C41,Hypothèses!$D$6:$F$13,3,0))</f>
        <v>0</v>
      </c>
      <c r="AD41" s="126">
        <f>IF(ISNA(I41*VLOOKUP($C41,Hypothèses!$D$6:$F$13,3,0)),0,I41*VLOOKUP($C41,Hypothèses!$D$6:$F$13,3,0))</f>
        <v>0</v>
      </c>
      <c r="AE41" s="126">
        <f>IF(ISNA(J41*VLOOKUP($C41,Hypothèses!$D$6:$F$13,3,0)),0,J41*VLOOKUP($C41,Hypothèses!$D$6:$F$13,3,0))</f>
        <v>0</v>
      </c>
      <c r="AF41" s="126">
        <f>IF(ISNA(K41*VLOOKUP($C41,Hypothèses!$D$6:$F$13,3,0)),0,K41*VLOOKUP($C41,Hypothèses!$D$6:$F$13,3,0))</f>
        <v>0</v>
      </c>
      <c r="AG41" s="126">
        <f>IF(ISNA(L41*VLOOKUP($C41,Hypothèses!$D$6:$F$13,3,0)),0,L41*VLOOKUP($C41,Hypothèses!$D$6:$F$13,3,0))</f>
        <v>0</v>
      </c>
      <c r="AH41" s="126">
        <f>IF(ISNA(M41*VLOOKUP($C41,Hypothèses!$D$6:$F$13,3,0)),0,M41*VLOOKUP($C41,Hypothèses!$D$6:$F$13,3,0))</f>
        <v>0</v>
      </c>
      <c r="AI41" s="126">
        <f>IF(ISNA(N41*VLOOKUP($C41,Hypothèses!$D$6:$F$13,3,0)),0,N41*VLOOKUP($C41,Hypothèses!$D$6:$F$13,3,0))</f>
        <v>0</v>
      </c>
      <c r="AJ41" s="126">
        <f>IF(ISNA(O41*VLOOKUP($C41,Hypothèses!$D$6:$F$13,3,0)),0,O41*VLOOKUP($C41,Hypothèses!$D$6:$F$13,3,0))</f>
        <v>0</v>
      </c>
      <c r="AK41" s="126">
        <f>IF(ISNA(P41*VLOOKUP($C41,Hypothèses!$D$6:$F$13,3,0)),0,P41*VLOOKUP($C41,Hypothèses!$D$6:$F$13,3,0))</f>
        <v>0</v>
      </c>
      <c r="AL41" s="126">
        <f>IF(ISNA(Q41*VLOOKUP($C41,Hypothèses!$D$6:$F$13,3,0)),0,Q41*VLOOKUP($C41,Hypothèses!$D$6:$F$13,3,0))</f>
        <v>0</v>
      </c>
      <c r="AM41" s="126">
        <f>IF(ISNA(R41*VLOOKUP($C41,Hypothèses!$D$6:$F$13,3,0)),0,R41*VLOOKUP($C41,Hypothèses!$D$6:$F$13,3,0))</f>
        <v>0</v>
      </c>
      <c r="AN41" s="126">
        <f>IF(ISNA(S41*VLOOKUP($C41,Hypothèses!$D$6:$F$13,3,0)),0,S41*VLOOKUP($C41,Hypothèses!$D$6:$F$13,3,0))</f>
        <v>0</v>
      </c>
      <c r="AO41" s="126" t="e">
        <f>IF(ISNA(#REF!*VLOOKUP($C41,Hypothèses!$D$6:$F$13,3,0)),0,#REF!*VLOOKUP($C41,Hypothèses!$D$6:$F$13,3,0))</f>
        <v>#REF!</v>
      </c>
      <c r="AP41" s="126" t="e">
        <f>IF(ISNA(#REF!*VLOOKUP($C41,Hypothèses!$D$6:$F$13,3,0)),0,#REF!*VLOOKUP($C41,Hypothèses!$D$6:$F$13,3,0))</f>
        <v>#REF!</v>
      </c>
      <c r="AQ41" s="126" t="e">
        <f>IF(ISNA(#REF!*VLOOKUP($C41,Hypothèses!$D$6:$F$13,3,0)),0,#REF!*VLOOKUP($C41,Hypothèses!$D$6:$F$13,3,0))</f>
        <v>#REF!</v>
      </c>
      <c r="AR41" s="126" t="e">
        <f>IF(ISNA(#REF!*VLOOKUP($C41,Hypothèses!$D$6:$F$13,3,0)),0,#REF!*VLOOKUP($C41,Hypothèses!$D$6:$F$13,3,0))</f>
        <v>#REF!</v>
      </c>
      <c r="AS41" s="126" t="e">
        <f>IF(ISNA(#REF!*VLOOKUP($C41,Hypothèses!$D$6:$F$13,3,0)),0,#REF!*VLOOKUP($C41,Hypothèses!$D$6:$F$13,3,0))</f>
        <v>#REF!</v>
      </c>
      <c r="AT41" s="126" t="e">
        <f>IF(ISNA(#REF!*VLOOKUP($C41,Hypothèses!$D$6:$F$13,3,0)),0,#REF!*VLOOKUP($C41,Hypothèses!$D$6:$F$13,3,0))</f>
        <v>#REF!</v>
      </c>
      <c r="AU41" s="126" t="e">
        <f>IF(ISNA(#REF!*VLOOKUP($C41,Hypothèses!$D$6:$F$13,3,0)),0,#REF!*VLOOKUP($C41,Hypothèses!$D$6:$F$13,3,0))</f>
        <v>#REF!</v>
      </c>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9"/>
      <c r="CE41" s="119"/>
      <c r="CF41" s="119"/>
      <c r="CG41" s="119"/>
      <c r="CH41" s="119"/>
      <c r="CI41" s="119"/>
      <c r="CJ41" s="119"/>
      <c r="CK41" s="119"/>
      <c r="CL41" s="119"/>
      <c r="CM41" s="119"/>
      <c r="CN41" s="119"/>
      <c r="CO41" s="119"/>
      <c r="CP41" s="119"/>
      <c r="CQ41" s="119"/>
      <c r="CR41" s="119"/>
      <c r="CS41" s="119"/>
      <c r="CT41" s="119"/>
    </row>
    <row r="42" spans="1:98" s="120" customFormat="1">
      <c r="A42" s="124">
        <v>35</v>
      </c>
      <c r="B42" s="125"/>
      <c r="C42" s="125"/>
      <c r="D42" s="124" t="str">
        <f>IF(ISNA(VLOOKUP(C42,Hypothèses!$D$6:$G$14,4,0)),"",VLOOKUP(C42,Hypothèses!$D$6:$G$14,4,0))</f>
        <v/>
      </c>
      <c r="E42" s="126"/>
      <c r="F42" s="126"/>
      <c r="G42" s="126"/>
      <c r="H42" s="126"/>
      <c r="I42" s="126"/>
      <c r="J42" s="126"/>
      <c r="K42" s="126"/>
      <c r="L42" s="126"/>
      <c r="M42" s="126"/>
      <c r="N42" s="126"/>
      <c r="O42" s="126"/>
      <c r="P42" s="126"/>
      <c r="Q42" s="126"/>
      <c r="R42" s="126"/>
      <c r="S42" s="126"/>
      <c r="T42" s="126"/>
      <c r="U42" s="126"/>
      <c r="V42" s="126"/>
      <c r="W42" s="126"/>
      <c r="X42" s="126"/>
      <c r="Y42" s="114"/>
      <c r="Z42" s="126">
        <f>IF(ISNA(E42*VLOOKUP($C42,Hypothèses!$D$6:$F$13,3,0)),0,E42*VLOOKUP($C42,Hypothèses!$D$6:$F$13,3,0))</f>
        <v>0</v>
      </c>
      <c r="AA42" s="126">
        <f>IF(ISNA(F42*VLOOKUP($C42,Hypothèses!$D$6:$F$13,3,0)),0,F42*VLOOKUP($C42,Hypothèses!$D$6:$F$13,3,0))</f>
        <v>0</v>
      </c>
      <c r="AB42" s="126">
        <f>IF(ISNA(G42*VLOOKUP($C42,Hypothèses!$D$6:$F$13,3,0)),0,G42*VLOOKUP($C42,Hypothèses!$D$6:$F$13,3,0))</f>
        <v>0</v>
      </c>
      <c r="AC42" s="126">
        <f>IF(ISNA(H42*VLOOKUP($C42,Hypothèses!$D$6:$F$13,3,0)),0,H42*VLOOKUP($C42,Hypothèses!$D$6:$F$13,3,0))</f>
        <v>0</v>
      </c>
      <c r="AD42" s="126">
        <f>IF(ISNA(I42*VLOOKUP($C42,Hypothèses!$D$6:$F$13,3,0)),0,I42*VLOOKUP($C42,Hypothèses!$D$6:$F$13,3,0))</f>
        <v>0</v>
      </c>
      <c r="AE42" s="126">
        <f>IF(ISNA(J42*VLOOKUP($C42,Hypothèses!$D$6:$F$13,3,0)),0,J42*VLOOKUP($C42,Hypothèses!$D$6:$F$13,3,0))</f>
        <v>0</v>
      </c>
      <c r="AF42" s="126">
        <f>IF(ISNA(K42*VLOOKUP($C42,Hypothèses!$D$6:$F$13,3,0)),0,K42*VLOOKUP($C42,Hypothèses!$D$6:$F$13,3,0))</f>
        <v>0</v>
      </c>
      <c r="AG42" s="126">
        <f>IF(ISNA(L42*VLOOKUP($C42,Hypothèses!$D$6:$F$13,3,0)),0,L42*VLOOKUP($C42,Hypothèses!$D$6:$F$13,3,0))</f>
        <v>0</v>
      </c>
      <c r="AH42" s="126">
        <f>IF(ISNA(M42*VLOOKUP($C42,Hypothèses!$D$6:$F$13,3,0)),0,M42*VLOOKUP($C42,Hypothèses!$D$6:$F$13,3,0))</f>
        <v>0</v>
      </c>
      <c r="AI42" s="126">
        <f>IF(ISNA(N42*VLOOKUP($C42,Hypothèses!$D$6:$F$13,3,0)),0,N42*VLOOKUP($C42,Hypothèses!$D$6:$F$13,3,0))</f>
        <v>0</v>
      </c>
      <c r="AJ42" s="126">
        <f>IF(ISNA(O42*VLOOKUP($C42,Hypothèses!$D$6:$F$13,3,0)),0,O42*VLOOKUP($C42,Hypothèses!$D$6:$F$13,3,0))</f>
        <v>0</v>
      </c>
      <c r="AK42" s="126">
        <f>IF(ISNA(P42*VLOOKUP($C42,Hypothèses!$D$6:$F$13,3,0)),0,P42*VLOOKUP($C42,Hypothèses!$D$6:$F$13,3,0))</f>
        <v>0</v>
      </c>
      <c r="AL42" s="126">
        <f>IF(ISNA(Q42*VLOOKUP($C42,Hypothèses!$D$6:$F$13,3,0)),0,Q42*VLOOKUP($C42,Hypothèses!$D$6:$F$13,3,0))</f>
        <v>0</v>
      </c>
      <c r="AM42" s="126">
        <f>IF(ISNA(R42*VLOOKUP($C42,Hypothèses!$D$6:$F$13,3,0)),0,R42*VLOOKUP($C42,Hypothèses!$D$6:$F$13,3,0))</f>
        <v>0</v>
      </c>
      <c r="AN42" s="126">
        <f>IF(ISNA(S42*VLOOKUP($C42,Hypothèses!$D$6:$F$13,3,0)),0,S42*VLOOKUP($C42,Hypothèses!$D$6:$F$13,3,0))</f>
        <v>0</v>
      </c>
      <c r="AO42" s="126" t="e">
        <f>IF(ISNA(#REF!*VLOOKUP($C42,Hypothèses!$D$6:$F$13,3,0)),0,#REF!*VLOOKUP($C42,Hypothèses!$D$6:$F$13,3,0))</f>
        <v>#REF!</v>
      </c>
      <c r="AP42" s="126" t="e">
        <f>IF(ISNA(#REF!*VLOOKUP($C42,Hypothèses!$D$6:$F$13,3,0)),0,#REF!*VLOOKUP($C42,Hypothèses!$D$6:$F$13,3,0))</f>
        <v>#REF!</v>
      </c>
      <c r="AQ42" s="126" t="e">
        <f>IF(ISNA(#REF!*VLOOKUP($C42,Hypothèses!$D$6:$F$13,3,0)),0,#REF!*VLOOKUP($C42,Hypothèses!$D$6:$F$13,3,0))</f>
        <v>#REF!</v>
      </c>
      <c r="AR42" s="126" t="e">
        <f>IF(ISNA(#REF!*VLOOKUP($C42,Hypothèses!$D$6:$F$13,3,0)),0,#REF!*VLOOKUP($C42,Hypothèses!$D$6:$F$13,3,0))</f>
        <v>#REF!</v>
      </c>
      <c r="AS42" s="126" t="e">
        <f>IF(ISNA(#REF!*VLOOKUP($C42,Hypothèses!$D$6:$F$13,3,0)),0,#REF!*VLOOKUP($C42,Hypothèses!$D$6:$F$13,3,0))</f>
        <v>#REF!</v>
      </c>
      <c r="AT42" s="126" t="e">
        <f>IF(ISNA(#REF!*VLOOKUP($C42,Hypothèses!$D$6:$F$13,3,0)),0,#REF!*VLOOKUP($C42,Hypothèses!$D$6:$F$13,3,0))</f>
        <v>#REF!</v>
      </c>
      <c r="AU42" s="126" t="e">
        <f>IF(ISNA(#REF!*VLOOKUP($C42,Hypothèses!$D$6:$F$13,3,0)),0,#REF!*VLOOKUP($C42,Hypothèses!$D$6:$F$13,3,0))</f>
        <v>#REF!</v>
      </c>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9"/>
      <c r="CE42" s="119"/>
      <c r="CF42" s="119"/>
      <c r="CG42" s="119"/>
      <c r="CH42" s="119"/>
      <c r="CI42" s="119"/>
      <c r="CJ42" s="119"/>
      <c r="CK42" s="119"/>
      <c r="CL42" s="119"/>
      <c r="CM42" s="119"/>
      <c r="CN42" s="119"/>
      <c r="CO42" s="119"/>
      <c r="CP42" s="119"/>
      <c r="CQ42" s="119"/>
      <c r="CR42" s="119"/>
      <c r="CS42" s="119"/>
      <c r="CT42" s="119"/>
    </row>
    <row r="43" spans="1:98" s="120" customFormat="1">
      <c r="A43" s="124">
        <v>36</v>
      </c>
      <c r="B43" s="125"/>
      <c r="C43" s="125"/>
      <c r="D43" s="124" t="str">
        <f>IF(ISNA(VLOOKUP(C43,Hypothèses!$D$6:$G$14,4,0)),"",VLOOKUP(C43,Hypothèses!$D$6:$G$14,4,0))</f>
        <v/>
      </c>
      <c r="E43" s="126"/>
      <c r="F43" s="126"/>
      <c r="G43" s="126"/>
      <c r="H43" s="126"/>
      <c r="I43" s="126"/>
      <c r="J43" s="126"/>
      <c r="K43" s="126"/>
      <c r="L43" s="126"/>
      <c r="M43" s="126"/>
      <c r="N43" s="126"/>
      <c r="O43" s="126"/>
      <c r="P43" s="126"/>
      <c r="Q43" s="126"/>
      <c r="R43" s="126"/>
      <c r="S43" s="126"/>
      <c r="T43" s="126"/>
      <c r="U43" s="126"/>
      <c r="V43" s="126"/>
      <c r="W43" s="126"/>
      <c r="X43" s="126"/>
      <c r="Y43" s="114"/>
      <c r="Z43" s="126">
        <f>IF(ISNA(E43*VLOOKUP($C43,Hypothèses!$D$6:$F$13,3,0)),0,E43*VLOOKUP($C43,Hypothèses!$D$6:$F$13,3,0))</f>
        <v>0</v>
      </c>
      <c r="AA43" s="126">
        <f>IF(ISNA(F43*VLOOKUP($C43,Hypothèses!$D$6:$F$13,3,0)),0,F43*VLOOKUP($C43,Hypothèses!$D$6:$F$13,3,0))</f>
        <v>0</v>
      </c>
      <c r="AB43" s="126">
        <f>IF(ISNA(G43*VLOOKUP($C43,Hypothèses!$D$6:$F$13,3,0)),0,G43*VLOOKUP($C43,Hypothèses!$D$6:$F$13,3,0))</f>
        <v>0</v>
      </c>
      <c r="AC43" s="126">
        <f>IF(ISNA(H43*VLOOKUP($C43,Hypothèses!$D$6:$F$13,3,0)),0,H43*VLOOKUP($C43,Hypothèses!$D$6:$F$13,3,0))</f>
        <v>0</v>
      </c>
      <c r="AD43" s="126">
        <f>IF(ISNA(I43*VLOOKUP($C43,Hypothèses!$D$6:$F$13,3,0)),0,I43*VLOOKUP($C43,Hypothèses!$D$6:$F$13,3,0))</f>
        <v>0</v>
      </c>
      <c r="AE43" s="126">
        <f>IF(ISNA(J43*VLOOKUP($C43,Hypothèses!$D$6:$F$13,3,0)),0,J43*VLOOKUP($C43,Hypothèses!$D$6:$F$13,3,0))</f>
        <v>0</v>
      </c>
      <c r="AF43" s="126">
        <f>IF(ISNA(K43*VLOOKUP($C43,Hypothèses!$D$6:$F$13,3,0)),0,K43*VLOOKUP($C43,Hypothèses!$D$6:$F$13,3,0))</f>
        <v>0</v>
      </c>
      <c r="AG43" s="126">
        <f>IF(ISNA(L43*VLOOKUP($C43,Hypothèses!$D$6:$F$13,3,0)),0,L43*VLOOKUP($C43,Hypothèses!$D$6:$F$13,3,0))</f>
        <v>0</v>
      </c>
      <c r="AH43" s="126">
        <f>IF(ISNA(M43*VLOOKUP($C43,Hypothèses!$D$6:$F$13,3,0)),0,M43*VLOOKUP($C43,Hypothèses!$D$6:$F$13,3,0))</f>
        <v>0</v>
      </c>
      <c r="AI43" s="126">
        <f>IF(ISNA(N43*VLOOKUP($C43,Hypothèses!$D$6:$F$13,3,0)),0,N43*VLOOKUP($C43,Hypothèses!$D$6:$F$13,3,0))</f>
        <v>0</v>
      </c>
      <c r="AJ43" s="126">
        <f>IF(ISNA(O43*VLOOKUP($C43,Hypothèses!$D$6:$F$13,3,0)),0,O43*VLOOKUP($C43,Hypothèses!$D$6:$F$13,3,0))</f>
        <v>0</v>
      </c>
      <c r="AK43" s="126">
        <f>IF(ISNA(P43*VLOOKUP($C43,Hypothèses!$D$6:$F$13,3,0)),0,P43*VLOOKUP($C43,Hypothèses!$D$6:$F$13,3,0))</f>
        <v>0</v>
      </c>
      <c r="AL43" s="126">
        <f>IF(ISNA(Q43*VLOOKUP($C43,Hypothèses!$D$6:$F$13,3,0)),0,Q43*VLOOKUP($C43,Hypothèses!$D$6:$F$13,3,0))</f>
        <v>0</v>
      </c>
      <c r="AM43" s="126">
        <f>IF(ISNA(R43*VLOOKUP($C43,Hypothèses!$D$6:$F$13,3,0)),0,R43*VLOOKUP($C43,Hypothèses!$D$6:$F$13,3,0))</f>
        <v>0</v>
      </c>
      <c r="AN43" s="126">
        <f>IF(ISNA(S43*VLOOKUP($C43,Hypothèses!$D$6:$F$13,3,0)),0,S43*VLOOKUP($C43,Hypothèses!$D$6:$F$13,3,0))</f>
        <v>0</v>
      </c>
      <c r="AO43" s="126" t="e">
        <f>IF(ISNA(#REF!*VLOOKUP($C43,Hypothèses!$D$6:$F$13,3,0)),0,#REF!*VLOOKUP($C43,Hypothèses!$D$6:$F$13,3,0))</f>
        <v>#REF!</v>
      </c>
      <c r="AP43" s="126" t="e">
        <f>IF(ISNA(#REF!*VLOOKUP($C43,Hypothèses!$D$6:$F$13,3,0)),0,#REF!*VLOOKUP($C43,Hypothèses!$D$6:$F$13,3,0))</f>
        <v>#REF!</v>
      </c>
      <c r="AQ43" s="126" t="e">
        <f>IF(ISNA(#REF!*VLOOKUP($C43,Hypothèses!$D$6:$F$13,3,0)),0,#REF!*VLOOKUP($C43,Hypothèses!$D$6:$F$13,3,0))</f>
        <v>#REF!</v>
      </c>
      <c r="AR43" s="126" t="e">
        <f>IF(ISNA(#REF!*VLOOKUP($C43,Hypothèses!$D$6:$F$13,3,0)),0,#REF!*VLOOKUP($C43,Hypothèses!$D$6:$F$13,3,0))</f>
        <v>#REF!</v>
      </c>
      <c r="AS43" s="126" t="e">
        <f>IF(ISNA(#REF!*VLOOKUP($C43,Hypothèses!$D$6:$F$13,3,0)),0,#REF!*VLOOKUP($C43,Hypothèses!$D$6:$F$13,3,0))</f>
        <v>#REF!</v>
      </c>
      <c r="AT43" s="126" t="e">
        <f>IF(ISNA(#REF!*VLOOKUP($C43,Hypothèses!$D$6:$F$13,3,0)),0,#REF!*VLOOKUP($C43,Hypothèses!$D$6:$F$13,3,0))</f>
        <v>#REF!</v>
      </c>
      <c r="AU43" s="126" t="e">
        <f>IF(ISNA(#REF!*VLOOKUP($C43,Hypothèses!$D$6:$F$13,3,0)),0,#REF!*VLOOKUP($C43,Hypothèses!$D$6:$F$13,3,0))</f>
        <v>#REF!</v>
      </c>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9"/>
      <c r="CE43" s="119"/>
      <c r="CF43" s="119"/>
      <c r="CG43" s="119"/>
      <c r="CH43" s="119"/>
      <c r="CI43" s="119"/>
      <c r="CJ43" s="119"/>
      <c r="CK43" s="119"/>
      <c r="CL43" s="119"/>
      <c r="CM43" s="119"/>
      <c r="CN43" s="119"/>
      <c r="CO43" s="119"/>
      <c r="CP43" s="119"/>
      <c r="CQ43" s="119"/>
      <c r="CR43" s="119"/>
      <c r="CS43" s="119"/>
      <c r="CT43" s="119"/>
    </row>
    <row r="44" spans="1:98" s="120" customFormat="1">
      <c r="A44" s="124">
        <v>37</v>
      </c>
      <c r="B44" s="125"/>
      <c r="C44" s="125"/>
      <c r="D44" s="124" t="str">
        <f>IF(ISNA(VLOOKUP(C44,Hypothèses!$D$6:$G$14,4,0)),"",VLOOKUP(C44,Hypothèses!$D$6:$G$14,4,0))</f>
        <v/>
      </c>
      <c r="E44" s="126"/>
      <c r="F44" s="126"/>
      <c r="G44" s="126"/>
      <c r="H44" s="126"/>
      <c r="I44" s="126"/>
      <c r="J44" s="126"/>
      <c r="K44" s="126"/>
      <c r="L44" s="126"/>
      <c r="M44" s="126"/>
      <c r="N44" s="126"/>
      <c r="O44" s="126"/>
      <c r="P44" s="126"/>
      <c r="Q44" s="126"/>
      <c r="R44" s="126"/>
      <c r="S44" s="126"/>
      <c r="T44" s="126"/>
      <c r="U44" s="126"/>
      <c r="V44" s="126"/>
      <c r="W44" s="126"/>
      <c r="X44" s="126"/>
      <c r="Y44" s="114"/>
      <c r="Z44" s="126">
        <f>IF(ISNA(E44*VLOOKUP($C44,Hypothèses!$D$6:$F$13,3,0)),0,E44*VLOOKUP($C44,Hypothèses!$D$6:$F$13,3,0))</f>
        <v>0</v>
      </c>
      <c r="AA44" s="126">
        <f>IF(ISNA(F44*VLOOKUP($C44,Hypothèses!$D$6:$F$13,3,0)),0,F44*VLOOKUP($C44,Hypothèses!$D$6:$F$13,3,0))</f>
        <v>0</v>
      </c>
      <c r="AB44" s="126">
        <f>IF(ISNA(G44*VLOOKUP($C44,Hypothèses!$D$6:$F$13,3,0)),0,G44*VLOOKUP($C44,Hypothèses!$D$6:$F$13,3,0))</f>
        <v>0</v>
      </c>
      <c r="AC44" s="126">
        <f>IF(ISNA(H44*VLOOKUP($C44,Hypothèses!$D$6:$F$13,3,0)),0,H44*VLOOKUP($C44,Hypothèses!$D$6:$F$13,3,0))</f>
        <v>0</v>
      </c>
      <c r="AD44" s="126">
        <f>IF(ISNA(I44*VLOOKUP($C44,Hypothèses!$D$6:$F$13,3,0)),0,I44*VLOOKUP($C44,Hypothèses!$D$6:$F$13,3,0))</f>
        <v>0</v>
      </c>
      <c r="AE44" s="126">
        <f>IF(ISNA(J44*VLOOKUP($C44,Hypothèses!$D$6:$F$13,3,0)),0,J44*VLOOKUP($C44,Hypothèses!$D$6:$F$13,3,0))</f>
        <v>0</v>
      </c>
      <c r="AF44" s="126">
        <f>IF(ISNA(K44*VLOOKUP($C44,Hypothèses!$D$6:$F$13,3,0)),0,K44*VLOOKUP($C44,Hypothèses!$D$6:$F$13,3,0))</f>
        <v>0</v>
      </c>
      <c r="AG44" s="126">
        <f>IF(ISNA(L44*VLOOKUP($C44,Hypothèses!$D$6:$F$13,3,0)),0,L44*VLOOKUP($C44,Hypothèses!$D$6:$F$13,3,0))</f>
        <v>0</v>
      </c>
      <c r="AH44" s="126">
        <f>IF(ISNA(M44*VLOOKUP($C44,Hypothèses!$D$6:$F$13,3,0)),0,M44*VLOOKUP($C44,Hypothèses!$D$6:$F$13,3,0))</f>
        <v>0</v>
      </c>
      <c r="AI44" s="126">
        <f>IF(ISNA(N44*VLOOKUP($C44,Hypothèses!$D$6:$F$13,3,0)),0,N44*VLOOKUP($C44,Hypothèses!$D$6:$F$13,3,0))</f>
        <v>0</v>
      </c>
      <c r="AJ44" s="126">
        <f>IF(ISNA(O44*VLOOKUP($C44,Hypothèses!$D$6:$F$13,3,0)),0,O44*VLOOKUP($C44,Hypothèses!$D$6:$F$13,3,0))</f>
        <v>0</v>
      </c>
      <c r="AK44" s="126">
        <f>IF(ISNA(P44*VLOOKUP($C44,Hypothèses!$D$6:$F$13,3,0)),0,P44*VLOOKUP($C44,Hypothèses!$D$6:$F$13,3,0))</f>
        <v>0</v>
      </c>
      <c r="AL44" s="126">
        <f>IF(ISNA(Q44*VLOOKUP($C44,Hypothèses!$D$6:$F$13,3,0)),0,Q44*VLOOKUP($C44,Hypothèses!$D$6:$F$13,3,0))</f>
        <v>0</v>
      </c>
      <c r="AM44" s="126">
        <f>IF(ISNA(R44*VLOOKUP($C44,Hypothèses!$D$6:$F$13,3,0)),0,R44*VLOOKUP($C44,Hypothèses!$D$6:$F$13,3,0))</f>
        <v>0</v>
      </c>
      <c r="AN44" s="126">
        <f>IF(ISNA(S44*VLOOKUP($C44,Hypothèses!$D$6:$F$13,3,0)),0,S44*VLOOKUP($C44,Hypothèses!$D$6:$F$13,3,0))</f>
        <v>0</v>
      </c>
      <c r="AO44" s="126" t="e">
        <f>IF(ISNA(#REF!*VLOOKUP($C44,Hypothèses!$D$6:$F$13,3,0)),0,#REF!*VLOOKUP($C44,Hypothèses!$D$6:$F$13,3,0))</f>
        <v>#REF!</v>
      </c>
      <c r="AP44" s="126" t="e">
        <f>IF(ISNA(#REF!*VLOOKUP($C44,Hypothèses!$D$6:$F$13,3,0)),0,#REF!*VLOOKUP($C44,Hypothèses!$D$6:$F$13,3,0))</f>
        <v>#REF!</v>
      </c>
      <c r="AQ44" s="126" t="e">
        <f>IF(ISNA(#REF!*VLOOKUP($C44,Hypothèses!$D$6:$F$13,3,0)),0,#REF!*VLOOKUP($C44,Hypothèses!$D$6:$F$13,3,0))</f>
        <v>#REF!</v>
      </c>
      <c r="AR44" s="126" t="e">
        <f>IF(ISNA(#REF!*VLOOKUP($C44,Hypothèses!$D$6:$F$13,3,0)),0,#REF!*VLOOKUP($C44,Hypothèses!$D$6:$F$13,3,0))</f>
        <v>#REF!</v>
      </c>
      <c r="AS44" s="126" t="e">
        <f>IF(ISNA(#REF!*VLOOKUP($C44,Hypothèses!$D$6:$F$13,3,0)),0,#REF!*VLOOKUP($C44,Hypothèses!$D$6:$F$13,3,0))</f>
        <v>#REF!</v>
      </c>
      <c r="AT44" s="126" t="e">
        <f>IF(ISNA(#REF!*VLOOKUP($C44,Hypothèses!$D$6:$F$13,3,0)),0,#REF!*VLOOKUP($C44,Hypothèses!$D$6:$F$13,3,0))</f>
        <v>#REF!</v>
      </c>
      <c r="AU44" s="126" t="e">
        <f>IF(ISNA(#REF!*VLOOKUP($C44,Hypothèses!$D$6:$F$13,3,0)),0,#REF!*VLOOKUP($C44,Hypothèses!$D$6:$F$13,3,0))</f>
        <v>#REF!</v>
      </c>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9"/>
      <c r="CE44" s="119"/>
      <c r="CF44" s="119"/>
      <c r="CG44" s="119"/>
      <c r="CH44" s="119"/>
      <c r="CI44" s="119"/>
      <c r="CJ44" s="119"/>
      <c r="CK44" s="119"/>
      <c r="CL44" s="119"/>
      <c r="CM44" s="119"/>
      <c r="CN44" s="119"/>
      <c r="CO44" s="119"/>
      <c r="CP44" s="119"/>
      <c r="CQ44" s="119"/>
      <c r="CR44" s="119"/>
      <c r="CS44" s="119"/>
      <c r="CT44" s="119"/>
    </row>
    <row r="45" spans="1:98" s="120" customFormat="1">
      <c r="A45" s="124">
        <v>38</v>
      </c>
      <c r="B45" s="125"/>
      <c r="C45" s="125"/>
      <c r="D45" s="124" t="str">
        <f>IF(ISNA(VLOOKUP(C45,Hypothèses!$D$6:$G$14,4,0)),"",VLOOKUP(C45,Hypothèses!$D$6:$G$14,4,0))</f>
        <v/>
      </c>
      <c r="E45" s="126"/>
      <c r="F45" s="126"/>
      <c r="G45" s="126"/>
      <c r="H45" s="126"/>
      <c r="I45" s="126"/>
      <c r="J45" s="126"/>
      <c r="K45" s="126"/>
      <c r="L45" s="126"/>
      <c r="M45" s="126"/>
      <c r="N45" s="126"/>
      <c r="O45" s="126"/>
      <c r="P45" s="126"/>
      <c r="Q45" s="126"/>
      <c r="R45" s="126"/>
      <c r="S45" s="126"/>
      <c r="T45" s="126"/>
      <c r="U45" s="126"/>
      <c r="V45" s="126"/>
      <c r="W45" s="126"/>
      <c r="X45" s="126"/>
      <c r="Y45" s="114"/>
      <c r="Z45" s="126">
        <f>IF(ISNA(E45*VLOOKUP($C45,Hypothèses!$D$6:$F$13,3,0)),0,E45*VLOOKUP($C45,Hypothèses!$D$6:$F$13,3,0))</f>
        <v>0</v>
      </c>
      <c r="AA45" s="126">
        <f>IF(ISNA(F45*VLOOKUP($C45,Hypothèses!$D$6:$F$13,3,0)),0,F45*VLOOKUP($C45,Hypothèses!$D$6:$F$13,3,0))</f>
        <v>0</v>
      </c>
      <c r="AB45" s="126">
        <f>IF(ISNA(G45*VLOOKUP($C45,Hypothèses!$D$6:$F$13,3,0)),0,G45*VLOOKUP($C45,Hypothèses!$D$6:$F$13,3,0))</f>
        <v>0</v>
      </c>
      <c r="AC45" s="126">
        <f>IF(ISNA(H45*VLOOKUP($C45,Hypothèses!$D$6:$F$13,3,0)),0,H45*VLOOKUP($C45,Hypothèses!$D$6:$F$13,3,0))</f>
        <v>0</v>
      </c>
      <c r="AD45" s="126">
        <f>IF(ISNA(I45*VLOOKUP($C45,Hypothèses!$D$6:$F$13,3,0)),0,I45*VLOOKUP($C45,Hypothèses!$D$6:$F$13,3,0))</f>
        <v>0</v>
      </c>
      <c r="AE45" s="126">
        <f>IF(ISNA(J45*VLOOKUP($C45,Hypothèses!$D$6:$F$13,3,0)),0,J45*VLOOKUP($C45,Hypothèses!$D$6:$F$13,3,0))</f>
        <v>0</v>
      </c>
      <c r="AF45" s="126">
        <f>IF(ISNA(K45*VLOOKUP($C45,Hypothèses!$D$6:$F$13,3,0)),0,K45*VLOOKUP($C45,Hypothèses!$D$6:$F$13,3,0))</f>
        <v>0</v>
      </c>
      <c r="AG45" s="126">
        <f>IF(ISNA(L45*VLOOKUP($C45,Hypothèses!$D$6:$F$13,3,0)),0,L45*VLOOKUP($C45,Hypothèses!$D$6:$F$13,3,0))</f>
        <v>0</v>
      </c>
      <c r="AH45" s="126">
        <f>IF(ISNA(M45*VLOOKUP($C45,Hypothèses!$D$6:$F$13,3,0)),0,M45*VLOOKUP($C45,Hypothèses!$D$6:$F$13,3,0))</f>
        <v>0</v>
      </c>
      <c r="AI45" s="126">
        <f>IF(ISNA(N45*VLOOKUP($C45,Hypothèses!$D$6:$F$13,3,0)),0,N45*VLOOKUP($C45,Hypothèses!$D$6:$F$13,3,0))</f>
        <v>0</v>
      </c>
      <c r="AJ45" s="126">
        <f>IF(ISNA(O45*VLOOKUP($C45,Hypothèses!$D$6:$F$13,3,0)),0,O45*VLOOKUP($C45,Hypothèses!$D$6:$F$13,3,0))</f>
        <v>0</v>
      </c>
      <c r="AK45" s="126">
        <f>IF(ISNA(P45*VLOOKUP($C45,Hypothèses!$D$6:$F$13,3,0)),0,P45*VLOOKUP($C45,Hypothèses!$D$6:$F$13,3,0))</f>
        <v>0</v>
      </c>
      <c r="AL45" s="126">
        <f>IF(ISNA(Q45*VLOOKUP($C45,Hypothèses!$D$6:$F$13,3,0)),0,Q45*VLOOKUP($C45,Hypothèses!$D$6:$F$13,3,0))</f>
        <v>0</v>
      </c>
      <c r="AM45" s="126">
        <f>IF(ISNA(R45*VLOOKUP($C45,Hypothèses!$D$6:$F$13,3,0)),0,R45*VLOOKUP($C45,Hypothèses!$D$6:$F$13,3,0))</f>
        <v>0</v>
      </c>
      <c r="AN45" s="126">
        <f>IF(ISNA(S45*VLOOKUP($C45,Hypothèses!$D$6:$F$13,3,0)),0,S45*VLOOKUP($C45,Hypothèses!$D$6:$F$13,3,0))</f>
        <v>0</v>
      </c>
      <c r="AO45" s="126" t="e">
        <f>IF(ISNA(#REF!*VLOOKUP($C45,Hypothèses!$D$6:$F$13,3,0)),0,#REF!*VLOOKUP($C45,Hypothèses!$D$6:$F$13,3,0))</f>
        <v>#REF!</v>
      </c>
      <c r="AP45" s="126" t="e">
        <f>IF(ISNA(#REF!*VLOOKUP($C45,Hypothèses!$D$6:$F$13,3,0)),0,#REF!*VLOOKUP($C45,Hypothèses!$D$6:$F$13,3,0))</f>
        <v>#REF!</v>
      </c>
      <c r="AQ45" s="126" t="e">
        <f>IF(ISNA(#REF!*VLOOKUP($C45,Hypothèses!$D$6:$F$13,3,0)),0,#REF!*VLOOKUP($C45,Hypothèses!$D$6:$F$13,3,0))</f>
        <v>#REF!</v>
      </c>
      <c r="AR45" s="126" t="e">
        <f>IF(ISNA(#REF!*VLOOKUP($C45,Hypothèses!$D$6:$F$13,3,0)),0,#REF!*VLOOKUP($C45,Hypothèses!$D$6:$F$13,3,0))</f>
        <v>#REF!</v>
      </c>
      <c r="AS45" s="126" t="e">
        <f>IF(ISNA(#REF!*VLOOKUP($C45,Hypothèses!$D$6:$F$13,3,0)),0,#REF!*VLOOKUP($C45,Hypothèses!$D$6:$F$13,3,0))</f>
        <v>#REF!</v>
      </c>
      <c r="AT45" s="126" t="e">
        <f>IF(ISNA(#REF!*VLOOKUP($C45,Hypothèses!$D$6:$F$13,3,0)),0,#REF!*VLOOKUP($C45,Hypothèses!$D$6:$F$13,3,0))</f>
        <v>#REF!</v>
      </c>
      <c r="AU45" s="126" t="e">
        <f>IF(ISNA(#REF!*VLOOKUP($C45,Hypothèses!$D$6:$F$13,3,0)),0,#REF!*VLOOKUP($C45,Hypothèses!$D$6:$F$13,3,0))</f>
        <v>#REF!</v>
      </c>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9"/>
      <c r="CE45" s="119"/>
      <c r="CF45" s="119"/>
      <c r="CG45" s="119"/>
      <c r="CH45" s="119"/>
      <c r="CI45" s="119"/>
      <c r="CJ45" s="119"/>
      <c r="CK45" s="119"/>
      <c r="CL45" s="119"/>
      <c r="CM45" s="119"/>
      <c r="CN45" s="119"/>
      <c r="CO45" s="119"/>
      <c r="CP45" s="119"/>
      <c r="CQ45" s="119"/>
      <c r="CR45" s="119"/>
      <c r="CS45" s="119"/>
      <c r="CT45" s="119"/>
    </row>
    <row r="46" spans="1:98" s="120" customFormat="1">
      <c r="A46" s="124">
        <v>39</v>
      </c>
      <c r="B46" s="125"/>
      <c r="C46" s="125"/>
      <c r="D46" s="124" t="str">
        <f>IF(ISNA(VLOOKUP(C46,Hypothèses!$D$6:$G$14,4,0)),"",VLOOKUP(C46,Hypothèses!$D$6:$G$14,4,0))</f>
        <v/>
      </c>
      <c r="E46" s="126"/>
      <c r="F46" s="126"/>
      <c r="G46" s="126"/>
      <c r="H46" s="126"/>
      <c r="I46" s="126"/>
      <c r="J46" s="126"/>
      <c r="K46" s="126"/>
      <c r="L46" s="126"/>
      <c r="M46" s="126"/>
      <c r="N46" s="126"/>
      <c r="O46" s="126"/>
      <c r="P46" s="126"/>
      <c r="Q46" s="126"/>
      <c r="R46" s="126"/>
      <c r="S46" s="126"/>
      <c r="T46" s="126"/>
      <c r="U46" s="126"/>
      <c r="V46" s="126"/>
      <c r="W46" s="126"/>
      <c r="X46" s="126"/>
      <c r="Y46" s="114"/>
      <c r="Z46" s="126">
        <f>IF(ISNA(E46*VLOOKUP($C46,Hypothèses!$D$6:$F$13,3,0)),0,E46*VLOOKUP($C46,Hypothèses!$D$6:$F$13,3,0))</f>
        <v>0</v>
      </c>
      <c r="AA46" s="126">
        <f>IF(ISNA(F46*VLOOKUP($C46,Hypothèses!$D$6:$F$13,3,0)),0,F46*VLOOKUP($C46,Hypothèses!$D$6:$F$13,3,0))</f>
        <v>0</v>
      </c>
      <c r="AB46" s="126">
        <f>IF(ISNA(G46*VLOOKUP($C46,Hypothèses!$D$6:$F$13,3,0)),0,G46*VLOOKUP($C46,Hypothèses!$D$6:$F$13,3,0))</f>
        <v>0</v>
      </c>
      <c r="AC46" s="126">
        <f>IF(ISNA(H46*VLOOKUP($C46,Hypothèses!$D$6:$F$13,3,0)),0,H46*VLOOKUP($C46,Hypothèses!$D$6:$F$13,3,0))</f>
        <v>0</v>
      </c>
      <c r="AD46" s="126">
        <f>IF(ISNA(I46*VLOOKUP($C46,Hypothèses!$D$6:$F$13,3,0)),0,I46*VLOOKUP($C46,Hypothèses!$D$6:$F$13,3,0))</f>
        <v>0</v>
      </c>
      <c r="AE46" s="126">
        <f>IF(ISNA(J46*VLOOKUP($C46,Hypothèses!$D$6:$F$13,3,0)),0,J46*VLOOKUP($C46,Hypothèses!$D$6:$F$13,3,0))</f>
        <v>0</v>
      </c>
      <c r="AF46" s="126">
        <f>IF(ISNA(K46*VLOOKUP($C46,Hypothèses!$D$6:$F$13,3,0)),0,K46*VLOOKUP($C46,Hypothèses!$D$6:$F$13,3,0))</f>
        <v>0</v>
      </c>
      <c r="AG46" s="126">
        <f>IF(ISNA(L46*VLOOKUP($C46,Hypothèses!$D$6:$F$13,3,0)),0,L46*VLOOKUP($C46,Hypothèses!$D$6:$F$13,3,0))</f>
        <v>0</v>
      </c>
      <c r="AH46" s="126">
        <f>IF(ISNA(M46*VLOOKUP($C46,Hypothèses!$D$6:$F$13,3,0)),0,M46*VLOOKUP($C46,Hypothèses!$D$6:$F$13,3,0))</f>
        <v>0</v>
      </c>
      <c r="AI46" s="126">
        <f>IF(ISNA(N46*VLOOKUP($C46,Hypothèses!$D$6:$F$13,3,0)),0,N46*VLOOKUP($C46,Hypothèses!$D$6:$F$13,3,0))</f>
        <v>0</v>
      </c>
      <c r="AJ46" s="126">
        <f>IF(ISNA(O46*VLOOKUP($C46,Hypothèses!$D$6:$F$13,3,0)),0,O46*VLOOKUP($C46,Hypothèses!$D$6:$F$13,3,0))</f>
        <v>0</v>
      </c>
      <c r="AK46" s="126">
        <f>IF(ISNA(P46*VLOOKUP($C46,Hypothèses!$D$6:$F$13,3,0)),0,P46*VLOOKUP($C46,Hypothèses!$D$6:$F$13,3,0))</f>
        <v>0</v>
      </c>
      <c r="AL46" s="126">
        <f>IF(ISNA(Q46*VLOOKUP($C46,Hypothèses!$D$6:$F$13,3,0)),0,Q46*VLOOKUP($C46,Hypothèses!$D$6:$F$13,3,0))</f>
        <v>0</v>
      </c>
      <c r="AM46" s="126">
        <f>IF(ISNA(R46*VLOOKUP($C46,Hypothèses!$D$6:$F$13,3,0)),0,R46*VLOOKUP($C46,Hypothèses!$D$6:$F$13,3,0))</f>
        <v>0</v>
      </c>
      <c r="AN46" s="126">
        <f>IF(ISNA(S46*VLOOKUP($C46,Hypothèses!$D$6:$F$13,3,0)),0,S46*VLOOKUP($C46,Hypothèses!$D$6:$F$13,3,0))</f>
        <v>0</v>
      </c>
      <c r="AO46" s="126" t="e">
        <f>IF(ISNA(#REF!*VLOOKUP($C46,Hypothèses!$D$6:$F$13,3,0)),0,#REF!*VLOOKUP($C46,Hypothèses!$D$6:$F$13,3,0))</f>
        <v>#REF!</v>
      </c>
      <c r="AP46" s="126" t="e">
        <f>IF(ISNA(#REF!*VLOOKUP($C46,Hypothèses!$D$6:$F$13,3,0)),0,#REF!*VLOOKUP($C46,Hypothèses!$D$6:$F$13,3,0))</f>
        <v>#REF!</v>
      </c>
      <c r="AQ46" s="126" t="e">
        <f>IF(ISNA(#REF!*VLOOKUP($C46,Hypothèses!$D$6:$F$13,3,0)),0,#REF!*VLOOKUP($C46,Hypothèses!$D$6:$F$13,3,0))</f>
        <v>#REF!</v>
      </c>
      <c r="AR46" s="126" t="e">
        <f>IF(ISNA(#REF!*VLOOKUP($C46,Hypothèses!$D$6:$F$13,3,0)),0,#REF!*VLOOKUP($C46,Hypothèses!$D$6:$F$13,3,0))</f>
        <v>#REF!</v>
      </c>
      <c r="AS46" s="126" t="e">
        <f>IF(ISNA(#REF!*VLOOKUP($C46,Hypothèses!$D$6:$F$13,3,0)),0,#REF!*VLOOKUP($C46,Hypothèses!$D$6:$F$13,3,0))</f>
        <v>#REF!</v>
      </c>
      <c r="AT46" s="126" t="e">
        <f>IF(ISNA(#REF!*VLOOKUP($C46,Hypothèses!$D$6:$F$13,3,0)),0,#REF!*VLOOKUP($C46,Hypothèses!$D$6:$F$13,3,0))</f>
        <v>#REF!</v>
      </c>
      <c r="AU46" s="126" t="e">
        <f>IF(ISNA(#REF!*VLOOKUP($C46,Hypothèses!$D$6:$F$13,3,0)),0,#REF!*VLOOKUP($C46,Hypothèses!$D$6:$F$13,3,0))</f>
        <v>#REF!</v>
      </c>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9"/>
      <c r="CE46" s="119"/>
      <c r="CF46" s="119"/>
      <c r="CG46" s="119"/>
      <c r="CH46" s="119"/>
      <c r="CI46" s="119"/>
      <c r="CJ46" s="119"/>
      <c r="CK46" s="119"/>
      <c r="CL46" s="119"/>
      <c r="CM46" s="119"/>
      <c r="CN46" s="119"/>
      <c r="CO46" s="119"/>
      <c r="CP46" s="119"/>
      <c r="CQ46" s="119"/>
      <c r="CR46" s="119"/>
      <c r="CS46" s="119"/>
      <c r="CT46" s="119"/>
    </row>
    <row r="47" spans="1:98" s="120" customFormat="1">
      <c r="A47" s="124">
        <v>40</v>
      </c>
      <c r="B47" s="125"/>
      <c r="C47" s="125"/>
      <c r="D47" s="124" t="str">
        <f>IF(ISNA(VLOOKUP(C47,Hypothèses!$D$6:$G$14,4,0)),"",VLOOKUP(C47,Hypothèses!$D$6:$G$14,4,0))</f>
        <v/>
      </c>
      <c r="E47" s="126"/>
      <c r="F47" s="126"/>
      <c r="G47" s="126"/>
      <c r="H47" s="126"/>
      <c r="I47" s="126"/>
      <c r="J47" s="126"/>
      <c r="K47" s="126"/>
      <c r="L47" s="126"/>
      <c r="M47" s="126"/>
      <c r="N47" s="126"/>
      <c r="O47" s="126"/>
      <c r="P47" s="126"/>
      <c r="Q47" s="126"/>
      <c r="R47" s="126"/>
      <c r="S47" s="126"/>
      <c r="T47" s="126"/>
      <c r="U47" s="126"/>
      <c r="V47" s="126"/>
      <c r="W47" s="126"/>
      <c r="X47" s="126"/>
      <c r="Y47" s="114"/>
      <c r="Z47" s="126">
        <f>IF(ISNA(E47*VLOOKUP($C47,Hypothèses!$D$6:$F$13,3,0)),0,E47*VLOOKUP($C47,Hypothèses!$D$6:$F$13,3,0))</f>
        <v>0</v>
      </c>
      <c r="AA47" s="126">
        <f>IF(ISNA(F47*VLOOKUP($C47,Hypothèses!$D$6:$F$13,3,0)),0,F47*VLOOKUP($C47,Hypothèses!$D$6:$F$13,3,0))</f>
        <v>0</v>
      </c>
      <c r="AB47" s="126">
        <f>IF(ISNA(G47*VLOOKUP($C47,Hypothèses!$D$6:$F$13,3,0)),0,G47*VLOOKUP($C47,Hypothèses!$D$6:$F$13,3,0))</f>
        <v>0</v>
      </c>
      <c r="AC47" s="126">
        <f>IF(ISNA(H47*VLOOKUP($C47,Hypothèses!$D$6:$F$13,3,0)),0,H47*VLOOKUP($C47,Hypothèses!$D$6:$F$13,3,0))</f>
        <v>0</v>
      </c>
      <c r="AD47" s="126">
        <f>IF(ISNA(I47*VLOOKUP($C47,Hypothèses!$D$6:$F$13,3,0)),0,I47*VLOOKUP($C47,Hypothèses!$D$6:$F$13,3,0))</f>
        <v>0</v>
      </c>
      <c r="AE47" s="126">
        <f>IF(ISNA(J47*VLOOKUP($C47,Hypothèses!$D$6:$F$13,3,0)),0,J47*VLOOKUP($C47,Hypothèses!$D$6:$F$13,3,0))</f>
        <v>0</v>
      </c>
      <c r="AF47" s="126">
        <f>IF(ISNA(K47*VLOOKUP($C47,Hypothèses!$D$6:$F$13,3,0)),0,K47*VLOOKUP($C47,Hypothèses!$D$6:$F$13,3,0))</f>
        <v>0</v>
      </c>
      <c r="AG47" s="126">
        <f>IF(ISNA(L47*VLOOKUP($C47,Hypothèses!$D$6:$F$13,3,0)),0,L47*VLOOKUP($C47,Hypothèses!$D$6:$F$13,3,0))</f>
        <v>0</v>
      </c>
      <c r="AH47" s="126">
        <f>IF(ISNA(M47*VLOOKUP($C47,Hypothèses!$D$6:$F$13,3,0)),0,M47*VLOOKUP($C47,Hypothèses!$D$6:$F$13,3,0))</f>
        <v>0</v>
      </c>
      <c r="AI47" s="126">
        <f>IF(ISNA(N47*VLOOKUP($C47,Hypothèses!$D$6:$F$13,3,0)),0,N47*VLOOKUP($C47,Hypothèses!$D$6:$F$13,3,0))</f>
        <v>0</v>
      </c>
      <c r="AJ47" s="126">
        <f>IF(ISNA(O47*VLOOKUP($C47,Hypothèses!$D$6:$F$13,3,0)),0,O47*VLOOKUP($C47,Hypothèses!$D$6:$F$13,3,0))</f>
        <v>0</v>
      </c>
      <c r="AK47" s="126">
        <f>IF(ISNA(P47*VLOOKUP($C47,Hypothèses!$D$6:$F$13,3,0)),0,P47*VLOOKUP($C47,Hypothèses!$D$6:$F$13,3,0))</f>
        <v>0</v>
      </c>
      <c r="AL47" s="126">
        <f>IF(ISNA(Q47*VLOOKUP($C47,Hypothèses!$D$6:$F$13,3,0)),0,Q47*VLOOKUP($C47,Hypothèses!$D$6:$F$13,3,0))</f>
        <v>0</v>
      </c>
      <c r="AM47" s="126">
        <f>IF(ISNA(R47*VLOOKUP($C47,Hypothèses!$D$6:$F$13,3,0)),0,R47*VLOOKUP($C47,Hypothèses!$D$6:$F$13,3,0))</f>
        <v>0</v>
      </c>
      <c r="AN47" s="126">
        <f>IF(ISNA(S47*VLOOKUP($C47,Hypothèses!$D$6:$F$13,3,0)),0,S47*VLOOKUP($C47,Hypothèses!$D$6:$F$13,3,0))</f>
        <v>0</v>
      </c>
      <c r="AO47" s="126" t="e">
        <f>IF(ISNA(#REF!*VLOOKUP($C47,Hypothèses!$D$6:$F$13,3,0)),0,#REF!*VLOOKUP($C47,Hypothèses!$D$6:$F$13,3,0))</f>
        <v>#REF!</v>
      </c>
      <c r="AP47" s="126" t="e">
        <f>IF(ISNA(#REF!*VLOOKUP($C47,Hypothèses!$D$6:$F$13,3,0)),0,#REF!*VLOOKUP($C47,Hypothèses!$D$6:$F$13,3,0))</f>
        <v>#REF!</v>
      </c>
      <c r="AQ47" s="126" t="e">
        <f>IF(ISNA(#REF!*VLOOKUP($C47,Hypothèses!$D$6:$F$13,3,0)),0,#REF!*VLOOKUP($C47,Hypothèses!$D$6:$F$13,3,0))</f>
        <v>#REF!</v>
      </c>
      <c r="AR47" s="126" t="e">
        <f>IF(ISNA(#REF!*VLOOKUP($C47,Hypothèses!$D$6:$F$13,3,0)),0,#REF!*VLOOKUP($C47,Hypothèses!$D$6:$F$13,3,0))</f>
        <v>#REF!</v>
      </c>
      <c r="AS47" s="126" t="e">
        <f>IF(ISNA(#REF!*VLOOKUP($C47,Hypothèses!$D$6:$F$13,3,0)),0,#REF!*VLOOKUP($C47,Hypothèses!$D$6:$F$13,3,0))</f>
        <v>#REF!</v>
      </c>
      <c r="AT47" s="126" t="e">
        <f>IF(ISNA(#REF!*VLOOKUP($C47,Hypothèses!$D$6:$F$13,3,0)),0,#REF!*VLOOKUP($C47,Hypothèses!$D$6:$F$13,3,0))</f>
        <v>#REF!</v>
      </c>
      <c r="AU47" s="126" t="e">
        <f>IF(ISNA(#REF!*VLOOKUP($C47,Hypothèses!$D$6:$F$13,3,0)),0,#REF!*VLOOKUP($C47,Hypothèses!$D$6:$F$13,3,0))</f>
        <v>#REF!</v>
      </c>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9"/>
      <c r="CE47" s="119"/>
      <c r="CF47" s="119"/>
      <c r="CG47" s="119"/>
      <c r="CH47" s="119"/>
      <c r="CI47" s="119"/>
      <c r="CJ47" s="119"/>
      <c r="CK47" s="119"/>
      <c r="CL47" s="119"/>
      <c r="CM47" s="119"/>
      <c r="CN47" s="119"/>
      <c r="CO47" s="119"/>
      <c r="CP47" s="119"/>
      <c r="CQ47" s="119"/>
      <c r="CR47" s="119"/>
      <c r="CS47" s="119"/>
      <c r="CT47" s="119"/>
    </row>
    <row r="48" spans="1:98" s="120" customFormat="1">
      <c r="A48" s="124">
        <v>41</v>
      </c>
      <c r="B48" s="125"/>
      <c r="C48" s="125"/>
      <c r="D48" s="124" t="str">
        <f>IF(ISNA(VLOOKUP(C48,Hypothèses!$D$6:$G$14,4,0)),"",VLOOKUP(C48,Hypothèses!$D$6:$G$14,4,0))</f>
        <v/>
      </c>
      <c r="E48" s="126"/>
      <c r="F48" s="126"/>
      <c r="G48" s="126"/>
      <c r="H48" s="126"/>
      <c r="I48" s="126"/>
      <c r="J48" s="126"/>
      <c r="K48" s="126"/>
      <c r="L48" s="126"/>
      <c r="M48" s="126"/>
      <c r="N48" s="126"/>
      <c r="O48" s="126"/>
      <c r="P48" s="126"/>
      <c r="Q48" s="126"/>
      <c r="R48" s="126"/>
      <c r="S48" s="126"/>
      <c r="T48" s="126"/>
      <c r="U48" s="126"/>
      <c r="V48" s="126"/>
      <c r="W48" s="126"/>
      <c r="X48" s="126"/>
      <c r="Y48" s="114"/>
      <c r="Z48" s="126">
        <f>IF(ISNA(E48*VLOOKUP($C48,Hypothèses!$D$6:$F$13,3,0)),0,E48*VLOOKUP($C48,Hypothèses!$D$6:$F$13,3,0))</f>
        <v>0</v>
      </c>
      <c r="AA48" s="126">
        <f>IF(ISNA(F48*VLOOKUP($C48,Hypothèses!$D$6:$F$13,3,0)),0,F48*VLOOKUP($C48,Hypothèses!$D$6:$F$13,3,0))</f>
        <v>0</v>
      </c>
      <c r="AB48" s="126">
        <f>IF(ISNA(G48*VLOOKUP($C48,Hypothèses!$D$6:$F$13,3,0)),0,G48*VLOOKUP($C48,Hypothèses!$D$6:$F$13,3,0))</f>
        <v>0</v>
      </c>
      <c r="AC48" s="126">
        <f>IF(ISNA(H48*VLOOKUP($C48,Hypothèses!$D$6:$F$13,3,0)),0,H48*VLOOKUP($C48,Hypothèses!$D$6:$F$13,3,0))</f>
        <v>0</v>
      </c>
      <c r="AD48" s="126">
        <f>IF(ISNA(I48*VLOOKUP($C48,Hypothèses!$D$6:$F$13,3,0)),0,I48*VLOOKUP($C48,Hypothèses!$D$6:$F$13,3,0))</f>
        <v>0</v>
      </c>
      <c r="AE48" s="126">
        <f>IF(ISNA(J48*VLOOKUP($C48,Hypothèses!$D$6:$F$13,3,0)),0,J48*VLOOKUP($C48,Hypothèses!$D$6:$F$13,3,0))</f>
        <v>0</v>
      </c>
      <c r="AF48" s="126">
        <f>IF(ISNA(K48*VLOOKUP($C48,Hypothèses!$D$6:$F$13,3,0)),0,K48*VLOOKUP($C48,Hypothèses!$D$6:$F$13,3,0))</f>
        <v>0</v>
      </c>
      <c r="AG48" s="126">
        <f>IF(ISNA(L48*VLOOKUP($C48,Hypothèses!$D$6:$F$13,3,0)),0,L48*VLOOKUP($C48,Hypothèses!$D$6:$F$13,3,0))</f>
        <v>0</v>
      </c>
      <c r="AH48" s="126">
        <f>IF(ISNA(M48*VLOOKUP($C48,Hypothèses!$D$6:$F$13,3,0)),0,M48*VLOOKUP($C48,Hypothèses!$D$6:$F$13,3,0))</f>
        <v>0</v>
      </c>
      <c r="AI48" s="126">
        <f>IF(ISNA(N48*VLOOKUP($C48,Hypothèses!$D$6:$F$13,3,0)),0,N48*VLOOKUP($C48,Hypothèses!$D$6:$F$13,3,0))</f>
        <v>0</v>
      </c>
      <c r="AJ48" s="126">
        <f>IF(ISNA(O48*VLOOKUP($C48,Hypothèses!$D$6:$F$13,3,0)),0,O48*VLOOKUP($C48,Hypothèses!$D$6:$F$13,3,0))</f>
        <v>0</v>
      </c>
      <c r="AK48" s="126">
        <f>IF(ISNA(P48*VLOOKUP($C48,Hypothèses!$D$6:$F$13,3,0)),0,P48*VLOOKUP($C48,Hypothèses!$D$6:$F$13,3,0))</f>
        <v>0</v>
      </c>
      <c r="AL48" s="126">
        <f>IF(ISNA(Q48*VLOOKUP($C48,Hypothèses!$D$6:$F$13,3,0)),0,Q48*VLOOKUP($C48,Hypothèses!$D$6:$F$13,3,0))</f>
        <v>0</v>
      </c>
      <c r="AM48" s="126">
        <f>IF(ISNA(R48*VLOOKUP($C48,Hypothèses!$D$6:$F$13,3,0)),0,R48*VLOOKUP($C48,Hypothèses!$D$6:$F$13,3,0))</f>
        <v>0</v>
      </c>
      <c r="AN48" s="126">
        <f>IF(ISNA(S48*VLOOKUP($C48,Hypothèses!$D$6:$F$13,3,0)),0,S48*VLOOKUP($C48,Hypothèses!$D$6:$F$13,3,0))</f>
        <v>0</v>
      </c>
      <c r="AO48" s="126" t="e">
        <f>IF(ISNA(#REF!*VLOOKUP($C48,Hypothèses!$D$6:$F$13,3,0)),0,#REF!*VLOOKUP($C48,Hypothèses!$D$6:$F$13,3,0))</f>
        <v>#REF!</v>
      </c>
      <c r="AP48" s="126" t="e">
        <f>IF(ISNA(#REF!*VLOOKUP($C48,Hypothèses!$D$6:$F$13,3,0)),0,#REF!*VLOOKUP($C48,Hypothèses!$D$6:$F$13,3,0))</f>
        <v>#REF!</v>
      </c>
      <c r="AQ48" s="126" t="e">
        <f>IF(ISNA(#REF!*VLOOKUP($C48,Hypothèses!$D$6:$F$13,3,0)),0,#REF!*VLOOKUP($C48,Hypothèses!$D$6:$F$13,3,0))</f>
        <v>#REF!</v>
      </c>
      <c r="AR48" s="126" t="e">
        <f>IF(ISNA(#REF!*VLOOKUP($C48,Hypothèses!$D$6:$F$13,3,0)),0,#REF!*VLOOKUP($C48,Hypothèses!$D$6:$F$13,3,0))</f>
        <v>#REF!</v>
      </c>
      <c r="AS48" s="126" t="e">
        <f>IF(ISNA(#REF!*VLOOKUP($C48,Hypothèses!$D$6:$F$13,3,0)),0,#REF!*VLOOKUP($C48,Hypothèses!$D$6:$F$13,3,0))</f>
        <v>#REF!</v>
      </c>
      <c r="AT48" s="126" t="e">
        <f>IF(ISNA(#REF!*VLOOKUP($C48,Hypothèses!$D$6:$F$13,3,0)),0,#REF!*VLOOKUP($C48,Hypothèses!$D$6:$F$13,3,0))</f>
        <v>#REF!</v>
      </c>
      <c r="AU48" s="126" t="e">
        <f>IF(ISNA(#REF!*VLOOKUP($C48,Hypothèses!$D$6:$F$13,3,0)),0,#REF!*VLOOKUP($C48,Hypothèses!$D$6:$F$13,3,0))</f>
        <v>#REF!</v>
      </c>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9"/>
      <c r="CE48" s="119"/>
      <c r="CF48" s="119"/>
      <c r="CG48" s="119"/>
      <c r="CH48" s="119"/>
      <c r="CI48" s="119"/>
      <c r="CJ48" s="119"/>
      <c r="CK48" s="119"/>
      <c r="CL48" s="119"/>
      <c r="CM48" s="119"/>
      <c r="CN48" s="119"/>
      <c r="CO48" s="119"/>
      <c r="CP48" s="119"/>
      <c r="CQ48" s="119"/>
      <c r="CR48" s="119"/>
      <c r="CS48" s="119"/>
      <c r="CT48" s="119"/>
    </row>
    <row r="49" spans="1:98" s="120" customFormat="1">
      <c r="A49" s="124">
        <v>42</v>
      </c>
      <c r="B49" s="125"/>
      <c r="C49" s="125"/>
      <c r="D49" s="124" t="str">
        <f>IF(ISNA(VLOOKUP(C49,Hypothèses!$D$6:$G$14,4,0)),"",VLOOKUP(C49,Hypothèses!$D$6:$G$14,4,0))</f>
        <v/>
      </c>
      <c r="E49" s="125"/>
      <c r="F49" s="125"/>
      <c r="G49" s="125"/>
      <c r="H49" s="125"/>
      <c r="I49" s="125"/>
      <c r="J49" s="125"/>
      <c r="K49" s="125"/>
      <c r="L49" s="125"/>
      <c r="M49" s="125"/>
      <c r="N49" s="125"/>
      <c r="O49" s="125"/>
      <c r="P49" s="125"/>
      <c r="Q49" s="125"/>
      <c r="R49" s="125"/>
      <c r="S49" s="125"/>
      <c r="T49" s="126"/>
      <c r="U49" s="126"/>
      <c r="V49" s="126"/>
      <c r="W49" s="126"/>
      <c r="X49" s="126"/>
      <c r="Y49" s="114"/>
      <c r="Z49" s="126">
        <f>IF(ISNA(E49*VLOOKUP($C49,Hypothèses!$D$6:$F$13,3,0)),0,E49*VLOOKUP($C49,Hypothèses!$D$6:$F$13,3,0))</f>
        <v>0</v>
      </c>
      <c r="AA49" s="126">
        <f>IF(ISNA(F49*VLOOKUP($C49,Hypothèses!$D$6:$F$13,3,0)),0,F49*VLOOKUP($C49,Hypothèses!$D$6:$F$13,3,0))</f>
        <v>0</v>
      </c>
      <c r="AB49" s="126">
        <f>IF(ISNA(G49*VLOOKUP($C49,Hypothèses!$D$6:$F$13,3,0)),0,G49*VLOOKUP($C49,Hypothèses!$D$6:$F$13,3,0))</f>
        <v>0</v>
      </c>
      <c r="AC49" s="126">
        <f>IF(ISNA(H49*VLOOKUP($C49,Hypothèses!$D$6:$F$13,3,0)),0,H49*VLOOKUP($C49,Hypothèses!$D$6:$F$13,3,0))</f>
        <v>0</v>
      </c>
      <c r="AD49" s="126">
        <f>IF(ISNA(I49*VLOOKUP($C49,Hypothèses!$D$6:$F$13,3,0)),0,I49*VLOOKUP($C49,Hypothèses!$D$6:$F$13,3,0))</f>
        <v>0</v>
      </c>
      <c r="AE49" s="126">
        <f>IF(ISNA(J49*VLOOKUP($C49,Hypothèses!$D$6:$F$13,3,0)),0,J49*VLOOKUP($C49,Hypothèses!$D$6:$F$13,3,0))</f>
        <v>0</v>
      </c>
      <c r="AF49" s="126">
        <f>IF(ISNA(K49*VLOOKUP($C49,Hypothèses!$D$6:$F$13,3,0)),0,K49*VLOOKUP($C49,Hypothèses!$D$6:$F$13,3,0))</f>
        <v>0</v>
      </c>
      <c r="AG49" s="126">
        <f>IF(ISNA(L49*VLOOKUP($C49,Hypothèses!$D$6:$F$13,3,0)),0,L49*VLOOKUP($C49,Hypothèses!$D$6:$F$13,3,0))</f>
        <v>0</v>
      </c>
      <c r="AH49" s="126">
        <f>IF(ISNA(M49*VLOOKUP($C49,Hypothèses!$D$6:$F$13,3,0)),0,M49*VLOOKUP($C49,Hypothèses!$D$6:$F$13,3,0))</f>
        <v>0</v>
      </c>
      <c r="AI49" s="126">
        <f>IF(ISNA(N49*VLOOKUP($C49,Hypothèses!$D$6:$F$13,3,0)),0,N49*VLOOKUP($C49,Hypothèses!$D$6:$F$13,3,0))</f>
        <v>0</v>
      </c>
      <c r="AJ49" s="126">
        <f>IF(ISNA(O49*VLOOKUP($C49,Hypothèses!$D$6:$F$13,3,0)),0,O49*VLOOKUP($C49,Hypothèses!$D$6:$F$13,3,0))</f>
        <v>0</v>
      </c>
      <c r="AK49" s="126">
        <f>IF(ISNA(P49*VLOOKUP($C49,Hypothèses!$D$6:$F$13,3,0)),0,P49*VLOOKUP($C49,Hypothèses!$D$6:$F$13,3,0))</f>
        <v>0</v>
      </c>
      <c r="AL49" s="126">
        <f>IF(ISNA(Q49*VLOOKUP($C49,Hypothèses!$D$6:$F$13,3,0)),0,Q49*VLOOKUP($C49,Hypothèses!$D$6:$F$13,3,0))</f>
        <v>0</v>
      </c>
      <c r="AM49" s="126">
        <f>IF(ISNA(R49*VLOOKUP($C49,Hypothèses!$D$6:$F$13,3,0)),0,R49*VLOOKUP($C49,Hypothèses!$D$6:$F$13,3,0))</f>
        <v>0</v>
      </c>
      <c r="AN49" s="126">
        <f>IF(ISNA(S49*VLOOKUP($C49,Hypothèses!$D$6:$F$13,3,0)),0,S49*VLOOKUP($C49,Hypothèses!$D$6:$F$13,3,0))</f>
        <v>0</v>
      </c>
      <c r="AO49" s="126" t="e">
        <f>IF(ISNA(#REF!*VLOOKUP($C49,Hypothèses!$D$6:$F$13,3,0)),0,#REF!*VLOOKUP($C49,Hypothèses!$D$6:$F$13,3,0))</f>
        <v>#REF!</v>
      </c>
      <c r="AP49" s="126" t="e">
        <f>IF(ISNA(#REF!*VLOOKUP($C49,Hypothèses!$D$6:$F$13,3,0)),0,#REF!*VLOOKUP($C49,Hypothèses!$D$6:$F$13,3,0))</f>
        <v>#REF!</v>
      </c>
      <c r="AQ49" s="126" t="e">
        <f>IF(ISNA(#REF!*VLOOKUP($C49,Hypothèses!$D$6:$F$13,3,0)),0,#REF!*VLOOKUP($C49,Hypothèses!$D$6:$F$13,3,0))</f>
        <v>#REF!</v>
      </c>
      <c r="AR49" s="126" t="e">
        <f>IF(ISNA(#REF!*VLOOKUP($C49,Hypothèses!$D$6:$F$13,3,0)),0,#REF!*VLOOKUP($C49,Hypothèses!$D$6:$F$13,3,0))</f>
        <v>#REF!</v>
      </c>
      <c r="AS49" s="126" t="e">
        <f>IF(ISNA(#REF!*VLOOKUP($C49,Hypothèses!$D$6:$F$13,3,0)),0,#REF!*VLOOKUP($C49,Hypothèses!$D$6:$F$13,3,0))</f>
        <v>#REF!</v>
      </c>
      <c r="AT49" s="126" t="e">
        <f>IF(ISNA(#REF!*VLOOKUP($C49,Hypothèses!$D$6:$F$13,3,0)),0,#REF!*VLOOKUP($C49,Hypothèses!$D$6:$F$13,3,0))</f>
        <v>#REF!</v>
      </c>
      <c r="AU49" s="126" t="e">
        <f>IF(ISNA(#REF!*VLOOKUP($C49,Hypothèses!$D$6:$F$13,3,0)),0,#REF!*VLOOKUP($C49,Hypothèses!$D$6:$F$13,3,0))</f>
        <v>#REF!</v>
      </c>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9"/>
      <c r="CE49" s="119"/>
      <c r="CF49" s="119"/>
      <c r="CG49" s="119"/>
      <c r="CH49" s="119"/>
      <c r="CI49" s="119"/>
      <c r="CJ49" s="119"/>
      <c r="CK49" s="119"/>
      <c r="CL49" s="119"/>
      <c r="CM49" s="119"/>
      <c r="CN49" s="119"/>
      <c r="CO49" s="119"/>
      <c r="CP49" s="119"/>
      <c r="CQ49" s="119"/>
      <c r="CR49" s="119"/>
      <c r="CS49" s="119"/>
      <c r="CT49" s="119"/>
    </row>
    <row r="50" spans="1:98" s="120" customFormat="1">
      <c r="A50" s="124">
        <v>43</v>
      </c>
      <c r="B50" s="125"/>
      <c r="C50" s="125"/>
      <c r="D50" s="124" t="str">
        <f>IF(ISNA(VLOOKUP(C50,Hypothèses!$D$6:$G$14,4,0)),"",VLOOKUP(C50,Hypothèses!$D$6:$G$14,4,0))</f>
        <v/>
      </c>
      <c r="E50" s="126"/>
      <c r="F50" s="126"/>
      <c r="G50" s="126"/>
      <c r="H50" s="126"/>
      <c r="I50" s="126"/>
      <c r="J50" s="126"/>
      <c r="K50" s="126"/>
      <c r="L50" s="126"/>
      <c r="M50" s="126"/>
      <c r="N50" s="126"/>
      <c r="O50" s="126"/>
      <c r="P50" s="126"/>
      <c r="Q50" s="126"/>
      <c r="R50" s="126"/>
      <c r="S50" s="126"/>
      <c r="T50" s="126"/>
      <c r="U50" s="126"/>
      <c r="V50" s="126"/>
      <c r="W50" s="126"/>
      <c r="X50" s="126"/>
      <c r="Y50" s="114"/>
      <c r="Z50" s="126">
        <f>IF(ISNA(E50*VLOOKUP($C50,Hypothèses!$D$6:$F$13,3,0)),0,E50*VLOOKUP($C50,Hypothèses!$D$6:$F$13,3,0))</f>
        <v>0</v>
      </c>
      <c r="AA50" s="126">
        <f>IF(ISNA(F50*VLOOKUP($C50,Hypothèses!$D$6:$F$13,3,0)),0,F50*VLOOKUP($C50,Hypothèses!$D$6:$F$13,3,0))</f>
        <v>0</v>
      </c>
      <c r="AB50" s="126">
        <f>IF(ISNA(G50*VLOOKUP($C50,Hypothèses!$D$6:$F$13,3,0)),0,G50*VLOOKUP($C50,Hypothèses!$D$6:$F$13,3,0))</f>
        <v>0</v>
      </c>
      <c r="AC50" s="126">
        <f>IF(ISNA(H50*VLOOKUP($C50,Hypothèses!$D$6:$F$13,3,0)),0,H50*VLOOKUP($C50,Hypothèses!$D$6:$F$13,3,0))</f>
        <v>0</v>
      </c>
      <c r="AD50" s="126">
        <f>IF(ISNA(I50*VLOOKUP($C50,Hypothèses!$D$6:$F$13,3,0)),0,I50*VLOOKUP($C50,Hypothèses!$D$6:$F$13,3,0))</f>
        <v>0</v>
      </c>
      <c r="AE50" s="126">
        <f>IF(ISNA(J50*VLOOKUP($C50,Hypothèses!$D$6:$F$13,3,0)),0,J50*VLOOKUP($C50,Hypothèses!$D$6:$F$13,3,0))</f>
        <v>0</v>
      </c>
      <c r="AF50" s="126">
        <f>IF(ISNA(K50*VLOOKUP($C50,Hypothèses!$D$6:$F$13,3,0)),0,K50*VLOOKUP($C50,Hypothèses!$D$6:$F$13,3,0))</f>
        <v>0</v>
      </c>
      <c r="AG50" s="126">
        <f>IF(ISNA(L50*VLOOKUP($C50,Hypothèses!$D$6:$F$13,3,0)),0,L50*VLOOKUP($C50,Hypothèses!$D$6:$F$13,3,0))</f>
        <v>0</v>
      </c>
      <c r="AH50" s="126">
        <f>IF(ISNA(M50*VLOOKUP($C50,Hypothèses!$D$6:$F$13,3,0)),0,M50*VLOOKUP($C50,Hypothèses!$D$6:$F$13,3,0))</f>
        <v>0</v>
      </c>
      <c r="AI50" s="126">
        <f>IF(ISNA(N50*VLOOKUP($C50,Hypothèses!$D$6:$F$13,3,0)),0,N50*VLOOKUP($C50,Hypothèses!$D$6:$F$13,3,0))</f>
        <v>0</v>
      </c>
      <c r="AJ50" s="126">
        <f>IF(ISNA(O50*VLOOKUP($C50,Hypothèses!$D$6:$F$13,3,0)),0,O50*VLOOKUP($C50,Hypothèses!$D$6:$F$13,3,0))</f>
        <v>0</v>
      </c>
      <c r="AK50" s="126">
        <f>IF(ISNA(P50*VLOOKUP($C50,Hypothèses!$D$6:$F$13,3,0)),0,P50*VLOOKUP($C50,Hypothèses!$D$6:$F$13,3,0))</f>
        <v>0</v>
      </c>
      <c r="AL50" s="126">
        <f>IF(ISNA(Q50*VLOOKUP($C50,Hypothèses!$D$6:$F$13,3,0)),0,Q50*VLOOKUP($C50,Hypothèses!$D$6:$F$13,3,0))</f>
        <v>0</v>
      </c>
      <c r="AM50" s="126">
        <f>IF(ISNA(R50*VLOOKUP($C50,Hypothèses!$D$6:$F$13,3,0)),0,R50*VLOOKUP($C50,Hypothèses!$D$6:$F$13,3,0))</f>
        <v>0</v>
      </c>
      <c r="AN50" s="126">
        <f>IF(ISNA(S50*VLOOKUP($C50,Hypothèses!$D$6:$F$13,3,0)),0,S50*VLOOKUP($C50,Hypothèses!$D$6:$F$13,3,0))</f>
        <v>0</v>
      </c>
      <c r="AO50" s="126" t="e">
        <f>IF(ISNA(#REF!*VLOOKUP($C50,Hypothèses!$D$6:$F$13,3,0)),0,#REF!*VLOOKUP($C50,Hypothèses!$D$6:$F$13,3,0))</f>
        <v>#REF!</v>
      </c>
      <c r="AP50" s="126" t="e">
        <f>IF(ISNA(#REF!*VLOOKUP($C50,Hypothèses!$D$6:$F$13,3,0)),0,#REF!*VLOOKUP($C50,Hypothèses!$D$6:$F$13,3,0))</f>
        <v>#REF!</v>
      </c>
      <c r="AQ50" s="126" t="e">
        <f>IF(ISNA(#REF!*VLOOKUP($C50,Hypothèses!$D$6:$F$13,3,0)),0,#REF!*VLOOKUP($C50,Hypothèses!$D$6:$F$13,3,0))</f>
        <v>#REF!</v>
      </c>
      <c r="AR50" s="126" t="e">
        <f>IF(ISNA(#REF!*VLOOKUP($C50,Hypothèses!$D$6:$F$13,3,0)),0,#REF!*VLOOKUP($C50,Hypothèses!$D$6:$F$13,3,0))</f>
        <v>#REF!</v>
      </c>
      <c r="AS50" s="126" t="e">
        <f>IF(ISNA(#REF!*VLOOKUP($C50,Hypothèses!$D$6:$F$13,3,0)),0,#REF!*VLOOKUP($C50,Hypothèses!$D$6:$F$13,3,0))</f>
        <v>#REF!</v>
      </c>
      <c r="AT50" s="126" t="e">
        <f>IF(ISNA(#REF!*VLOOKUP($C50,Hypothèses!$D$6:$F$13,3,0)),0,#REF!*VLOOKUP($C50,Hypothèses!$D$6:$F$13,3,0))</f>
        <v>#REF!</v>
      </c>
      <c r="AU50" s="126" t="e">
        <f>IF(ISNA(#REF!*VLOOKUP($C50,Hypothèses!$D$6:$F$13,3,0)),0,#REF!*VLOOKUP($C50,Hypothèses!$D$6:$F$13,3,0))</f>
        <v>#REF!</v>
      </c>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9"/>
      <c r="CE50" s="119"/>
      <c r="CF50" s="119"/>
      <c r="CG50" s="119"/>
      <c r="CH50" s="119"/>
      <c r="CI50" s="119"/>
      <c r="CJ50" s="119"/>
      <c r="CK50" s="119"/>
      <c r="CL50" s="119"/>
      <c r="CM50" s="119"/>
      <c r="CN50" s="119"/>
      <c r="CO50" s="119"/>
      <c r="CP50" s="119"/>
      <c r="CQ50" s="119"/>
      <c r="CR50" s="119"/>
      <c r="CS50" s="119"/>
      <c r="CT50" s="119"/>
    </row>
    <row r="51" spans="1:98" s="120" customFormat="1">
      <c r="A51" s="124">
        <v>44</v>
      </c>
      <c r="B51" s="125"/>
      <c r="C51" s="125"/>
      <c r="D51" s="124" t="str">
        <f>IF(ISNA(VLOOKUP(C51,Hypothèses!$D$6:$G$14,4,0)),"",VLOOKUP(C51,Hypothèses!$D$6:$G$14,4,0))</f>
        <v/>
      </c>
      <c r="E51" s="126"/>
      <c r="F51" s="126"/>
      <c r="G51" s="126"/>
      <c r="H51" s="126"/>
      <c r="I51" s="126"/>
      <c r="J51" s="126"/>
      <c r="K51" s="126"/>
      <c r="L51" s="126"/>
      <c r="M51" s="126"/>
      <c r="N51" s="126"/>
      <c r="O51" s="126"/>
      <c r="P51" s="126"/>
      <c r="Q51" s="126"/>
      <c r="R51" s="126"/>
      <c r="S51" s="126"/>
      <c r="T51" s="126"/>
      <c r="U51" s="126"/>
      <c r="V51" s="126"/>
      <c r="W51" s="126"/>
      <c r="X51" s="126"/>
      <c r="Y51" s="114"/>
      <c r="Z51" s="126">
        <f>IF(ISNA(E51*VLOOKUP($C51,Hypothèses!$D$6:$F$13,3,0)),0,E51*VLOOKUP($C51,Hypothèses!$D$6:$F$13,3,0))</f>
        <v>0</v>
      </c>
      <c r="AA51" s="126">
        <f>IF(ISNA(F51*VLOOKUP($C51,Hypothèses!$D$6:$F$13,3,0)),0,F51*VLOOKUP($C51,Hypothèses!$D$6:$F$13,3,0))</f>
        <v>0</v>
      </c>
      <c r="AB51" s="126">
        <f>IF(ISNA(G51*VLOOKUP($C51,Hypothèses!$D$6:$F$13,3,0)),0,G51*VLOOKUP($C51,Hypothèses!$D$6:$F$13,3,0))</f>
        <v>0</v>
      </c>
      <c r="AC51" s="126">
        <f>IF(ISNA(H51*VLOOKUP($C51,Hypothèses!$D$6:$F$13,3,0)),0,H51*VLOOKUP($C51,Hypothèses!$D$6:$F$13,3,0))</f>
        <v>0</v>
      </c>
      <c r="AD51" s="126">
        <f>IF(ISNA(I51*VLOOKUP($C51,Hypothèses!$D$6:$F$13,3,0)),0,I51*VLOOKUP($C51,Hypothèses!$D$6:$F$13,3,0))</f>
        <v>0</v>
      </c>
      <c r="AE51" s="126">
        <f>IF(ISNA(J51*VLOOKUP($C51,Hypothèses!$D$6:$F$13,3,0)),0,J51*VLOOKUP($C51,Hypothèses!$D$6:$F$13,3,0))</f>
        <v>0</v>
      </c>
      <c r="AF51" s="126">
        <f>IF(ISNA(K51*VLOOKUP($C51,Hypothèses!$D$6:$F$13,3,0)),0,K51*VLOOKUP($C51,Hypothèses!$D$6:$F$13,3,0))</f>
        <v>0</v>
      </c>
      <c r="AG51" s="126">
        <f>IF(ISNA(L51*VLOOKUP($C51,Hypothèses!$D$6:$F$13,3,0)),0,L51*VLOOKUP($C51,Hypothèses!$D$6:$F$13,3,0))</f>
        <v>0</v>
      </c>
      <c r="AH51" s="126">
        <f>IF(ISNA(M51*VLOOKUP($C51,Hypothèses!$D$6:$F$13,3,0)),0,M51*VLOOKUP($C51,Hypothèses!$D$6:$F$13,3,0))</f>
        <v>0</v>
      </c>
      <c r="AI51" s="126">
        <f>IF(ISNA(N51*VLOOKUP($C51,Hypothèses!$D$6:$F$13,3,0)),0,N51*VLOOKUP($C51,Hypothèses!$D$6:$F$13,3,0))</f>
        <v>0</v>
      </c>
      <c r="AJ51" s="126">
        <f>IF(ISNA(O51*VLOOKUP($C51,Hypothèses!$D$6:$F$13,3,0)),0,O51*VLOOKUP($C51,Hypothèses!$D$6:$F$13,3,0))</f>
        <v>0</v>
      </c>
      <c r="AK51" s="126">
        <f>IF(ISNA(P51*VLOOKUP($C51,Hypothèses!$D$6:$F$13,3,0)),0,P51*VLOOKUP($C51,Hypothèses!$D$6:$F$13,3,0))</f>
        <v>0</v>
      </c>
      <c r="AL51" s="126">
        <f>IF(ISNA(Q51*VLOOKUP($C51,Hypothèses!$D$6:$F$13,3,0)),0,Q51*VLOOKUP($C51,Hypothèses!$D$6:$F$13,3,0))</f>
        <v>0</v>
      </c>
      <c r="AM51" s="126">
        <f>IF(ISNA(R51*VLOOKUP($C51,Hypothèses!$D$6:$F$13,3,0)),0,R51*VLOOKUP($C51,Hypothèses!$D$6:$F$13,3,0))</f>
        <v>0</v>
      </c>
      <c r="AN51" s="126">
        <f>IF(ISNA(S51*VLOOKUP($C51,Hypothèses!$D$6:$F$13,3,0)),0,S51*VLOOKUP($C51,Hypothèses!$D$6:$F$13,3,0))</f>
        <v>0</v>
      </c>
      <c r="AO51" s="126" t="e">
        <f>IF(ISNA(#REF!*VLOOKUP($C51,Hypothèses!$D$6:$F$13,3,0)),0,#REF!*VLOOKUP($C51,Hypothèses!$D$6:$F$13,3,0))</f>
        <v>#REF!</v>
      </c>
      <c r="AP51" s="126" t="e">
        <f>IF(ISNA(#REF!*VLOOKUP($C51,Hypothèses!$D$6:$F$13,3,0)),0,#REF!*VLOOKUP($C51,Hypothèses!$D$6:$F$13,3,0))</f>
        <v>#REF!</v>
      </c>
      <c r="AQ51" s="126" t="e">
        <f>IF(ISNA(#REF!*VLOOKUP($C51,Hypothèses!$D$6:$F$13,3,0)),0,#REF!*VLOOKUP($C51,Hypothèses!$D$6:$F$13,3,0))</f>
        <v>#REF!</v>
      </c>
      <c r="AR51" s="126" t="e">
        <f>IF(ISNA(#REF!*VLOOKUP($C51,Hypothèses!$D$6:$F$13,3,0)),0,#REF!*VLOOKUP($C51,Hypothèses!$D$6:$F$13,3,0))</f>
        <v>#REF!</v>
      </c>
      <c r="AS51" s="126" t="e">
        <f>IF(ISNA(#REF!*VLOOKUP($C51,Hypothèses!$D$6:$F$13,3,0)),0,#REF!*VLOOKUP($C51,Hypothèses!$D$6:$F$13,3,0))</f>
        <v>#REF!</v>
      </c>
      <c r="AT51" s="126" t="e">
        <f>IF(ISNA(#REF!*VLOOKUP($C51,Hypothèses!$D$6:$F$13,3,0)),0,#REF!*VLOOKUP($C51,Hypothèses!$D$6:$F$13,3,0))</f>
        <v>#REF!</v>
      </c>
      <c r="AU51" s="126" t="e">
        <f>IF(ISNA(#REF!*VLOOKUP($C51,Hypothèses!$D$6:$F$13,3,0)),0,#REF!*VLOOKUP($C51,Hypothèses!$D$6:$F$13,3,0))</f>
        <v>#REF!</v>
      </c>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9"/>
      <c r="CE51" s="119"/>
      <c r="CF51" s="119"/>
      <c r="CG51" s="119"/>
      <c r="CH51" s="119"/>
      <c r="CI51" s="119"/>
      <c r="CJ51" s="119"/>
      <c r="CK51" s="119"/>
      <c r="CL51" s="119"/>
      <c r="CM51" s="119"/>
      <c r="CN51" s="119"/>
      <c r="CO51" s="119"/>
      <c r="CP51" s="119"/>
      <c r="CQ51" s="119"/>
      <c r="CR51" s="119"/>
      <c r="CS51" s="119"/>
      <c r="CT51" s="119"/>
    </row>
    <row r="52" spans="1:98" s="120" customFormat="1">
      <c r="A52" s="124">
        <v>45</v>
      </c>
      <c r="B52" s="125"/>
      <c r="C52" s="125"/>
      <c r="D52" s="124" t="str">
        <f>IF(ISNA(VLOOKUP(C52,Hypothèses!$D$6:$G$14,4,0)),"",VLOOKUP(C52,Hypothèses!$D$6:$G$14,4,0))</f>
        <v/>
      </c>
      <c r="E52" s="126"/>
      <c r="F52" s="126"/>
      <c r="G52" s="126"/>
      <c r="H52" s="126"/>
      <c r="I52" s="126"/>
      <c r="J52" s="126"/>
      <c r="K52" s="126"/>
      <c r="L52" s="126"/>
      <c r="M52" s="126"/>
      <c r="N52" s="126"/>
      <c r="O52" s="126"/>
      <c r="P52" s="126"/>
      <c r="Q52" s="126"/>
      <c r="R52" s="126"/>
      <c r="S52" s="126"/>
      <c r="T52" s="126"/>
      <c r="U52" s="126"/>
      <c r="V52" s="126"/>
      <c r="W52" s="126"/>
      <c r="X52" s="126"/>
      <c r="Y52" s="114"/>
      <c r="Z52" s="126">
        <f>IF(ISNA(E52*VLOOKUP($C52,Hypothèses!$D$6:$F$13,3,0)),0,E52*VLOOKUP($C52,Hypothèses!$D$6:$F$13,3,0))</f>
        <v>0</v>
      </c>
      <c r="AA52" s="126">
        <f>IF(ISNA(F52*VLOOKUP($C52,Hypothèses!$D$6:$F$13,3,0)),0,F52*VLOOKUP($C52,Hypothèses!$D$6:$F$13,3,0))</f>
        <v>0</v>
      </c>
      <c r="AB52" s="126">
        <f>IF(ISNA(G52*VLOOKUP($C52,Hypothèses!$D$6:$F$13,3,0)),0,G52*VLOOKUP($C52,Hypothèses!$D$6:$F$13,3,0))</f>
        <v>0</v>
      </c>
      <c r="AC52" s="126">
        <f>IF(ISNA(H52*VLOOKUP($C52,Hypothèses!$D$6:$F$13,3,0)),0,H52*VLOOKUP($C52,Hypothèses!$D$6:$F$13,3,0))</f>
        <v>0</v>
      </c>
      <c r="AD52" s="126">
        <f>IF(ISNA(I52*VLOOKUP($C52,Hypothèses!$D$6:$F$13,3,0)),0,I52*VLOOKUP($C52,Hypothèses!$D$6:$F$13,3,0))</f>
        <v>0</v>
      </c>
      <c r="AE52" s="126">
        <f>IF(ISNA(J52*VLOOKUP($C52,Hypothèses!$D$6:$F$13,3,0)),0,J52*VLOOKUP($C52,Hypothèses!$D$6:$F$13,3,0))</f>
        <v>0</v>
      </c>
      <c r="AF52" s="126">
        <f>IF(ISNA(K52*VLOOKUP($C52,Hypothèses!$D$6:$F$13,3,0)),0,K52*VLOOKUP($C52,Hypothèses!$D$6:$F$13,3,0))</f>
        <v>0</v>
      </c>
      <c r="AG52" s="126">
        <f>IF(ISNA(L52*VLOOKUP($C52,Hypothèses!$D$6:$F$13,3,0)),0,L52*VLOOKUP($C52,Hypothèses!$D$6:$F$13,3,0))</f>
        <v>0</v>
      </c>
      <c r="AH52" s="126">
        <f>IF(ISNA(M52*VLOOKUP($C52,Hypothèses!$D$6:$F$13,3,0)),0,M52*VLOOKUP($C52,Hypothèses!$D$6:$F$13,3,0))</f>
        <v>0</v>
      </c>
      <c r="AI52" s="126">
        <f>IF(ISNA(N52*VLOOKUP($C52,Hypothèses!$D$6:$F$13,3,0)),0,N52*VLOOKUP($C52,Hypothèses!$D$6:$F$13,3,0))</f>
        <v>0</v>
      </c>
      <c r="AJ52" s="126">
        <f>IF(ISNA(O52*VLOOKUP($C52,Hypothèses!$D$6:$F$13,3,0)),0,O52*VLOOKUP($C52,Hypothèses!$D$6:$F$13,3,0))</f>
        <v>0</v>
      </c>
      <c r="AK52" s="126">
        <f>IF(ISNA(P52*VLOOKUP($C52,Hypothèses!$D$6:$F$13,3,0)),0,P52*VLOOKUP($C52,Hypothèses!$D$6:$F$13,3,0))</f>
        <v>0</v>
      </c>
      <c r="AL52" s="126">
        <f>IF(ISNA(Q52*VLOOKUP($C52,Hypothèses!$D$6:$F$13,3,0)),0,Q52*VLOOKUP($C52,Hypothèses!$D$6:$F$13,3,0))</f>
        <v>0</v>
      </c>
      <c r="AM52" s="126">
        <f>IF(ISNA(R52*VLOOKUP($C52,Hypothèses!$D$6:$F$13,3,0)),0,R52*VLOOKUP($C52,Hypothèses!$D$6:$F$13,3,0))</f>
        <v>0</v>
      </c>
      <c r="AN52" s="126">
        <f>IF(ISNA(S52*VLOOKUP($C52,Hypothèses!$D$6:$F$13,3,0)),0,S52*VLOOKUP($C52,Hypothèses!$D$6:$F$13,3,0))</f>
        <v>0</v>
      </c>
      <c r="AO52" s="126" t="e">
        <f>IF(ISNA(#REF!*VLOOKUP($C52,Hypothèses!$D$6:$F$13,3,0)),0,#REF!*VLOOKUP($C52,Hypothèses!$D$6:$F$13,3,0))</f>
        <v>#REF!</v>
      </c>
      <c r="AP52" s="126" t="e">
        <f>IF(ISNA(#REF!*VLOOKUP($C52,Hypothèses!$D$6:$F$13,3,0)),0,#REF!*VLOOKUP($C52,Hypothèses!$D$6:$F$13,3,0))</f>
        <v>#REF!</v>
      </c>
      <c r="AQ52" s="126" t="e">
        <f>IF(ISNA(#REF!*VLOOKUP($C52,Hypothèses!$D$6:$F$13,3,0)),0,#REF!*VLOOKUP($C52,Hypothèses!$D$6:$F$13,3,0))</f>
        <v>#REF!</v>
      </c>
      <c r="AR52" s="126" t="e">
        <f>IF(ISNA(#REF!*VLOOKUP($C52,Hypothèses!$D$6:$F$13,3,0)),0,#REF!*VLOOKUP($C52,Hypothèses!$D$6:$F$13,3,0))</f>
        <v>#REF!</v>
      </c>
      <c r="AS52" s="126" t="e">
        <f>IF(ISNA(#REF!*VLOOKUP($C52,Hypothèses!$D$6:$F$13,3,0)),0,#REF!*VLOOKUP($C52,Hypothèses!$D$6:$F$13,3,0))</f>
        <v>#REF!</v>
      </c>
      <c r="AT52" s="126" t="e">
        <f>IF(ISNA(#REF!*VLOOKUP($C52,Hypothèses!$D$6:$F$13,3,0)),0,#REF!*VLOOKUP($C52,Hypothèses!$D$6:$F$13,3,0))</f>
        <v>#REF!</v>
      </c>
      <c r="AU52" s="126" t="e">
        <f>IF(ISNA(#REF!*VLOOKUP($C52,Hypothèses!$D$6:$F$13,3,0)),0,#REF!*VLOOKUP($C52,Hypothèses!$D$6:$F$13,3,0))</f>
        <v>#REF!</v>
      </c>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9"/>
      <c r="CE52" s="119"/>
      <c r="CF52" s="119"/>
      <c r="CG52" s="119"/>
      <c r="CH52" s="119"/>
      <c r="CI52" s="119"/>
      <c r="CJ52" s="119"/>
      <c r="CK52" s="119"/>
      <c r="CL52" s="119"/>
      <c r="CM52" s="119"/>
      <c r="CN52" s="119"/>
      <c r="CO52" s="119"/>
      <c r="CP52" s="119"/>
      <c r="CQ52" s="119"/>
      <c r="CR52" s="119"/>
      <c r="CS52" s="119"/>
      <c r="CT52" s="119"/>
    </row>
    <row r="53" spans="1:98" s="120" customFormat="1">
      <c r="A53" s="124">
        <v>46</v>
      </c>
      <c r="B53" s="125"/>
      <c r="C53" s="125"/>
      <c r="D53" s="124" t="str">
        <f>IF(ISNA(VLOOKUP(C53,Hypothèses!$D$6:$G$14,4,0)),"",VLOOKUP(C53,Hypothèses!$D$6:$G$14,4,0))</f>
        <v/>
      </c>
      <c r="E53" s="126"/>
      <c r="F53" s="126"/>
      <c r="G53" s="126"/>
      <c r="H53" s="126"/>
      <c r="I53" s="126"/>
      <c r="J53" s="126"/>
      <c r="K53" s="126"/>
      <c r="L53" s="126"/>
      <c r="M53" s="126"/>
      <c r="N53" s="126"/>
      <c r="O53" s="126"/>
      <c r="P53" s="126"/>
      <c r="Q53" s="126"/>
      <c r="R53" s="126"/>
      <c r="S53" s="126"/>
      <c r="T53" s="126"/>
      <c r="U53" s="126"/>
      <c r="V53" s="126"/>
      <c r="W53" s="126"/>
      <c r="X53" s="126"/>
      <c r="Y53" s="114"/>
      <c r="Z53" s="126">
        <f>IF(ISNA(E53*VLOOKUP($C53,Hypothèses!$D$6:$F$13,3,0)),0,E53*VLOOKUP($C53,Hypothèses!$D$6:$F$13,3,0))</f>
        <v>0</v>
      </c>
      <c r="AA53" s="126">
        <f>IF(ISNA(F53*VLOOKUP($C53,Hypothèses!$D$6:$F$13,3,0)),0,F53*VLOOKUP($C53,Hypothèses!$D$6:$F$13,3,0))</f>
        <v>0</v>
      </c>
      <c r="AB53" s="126">
        <f>IF(ISNA(G53*VLOOKUP($C53,Hypothèses!$D$6:$F$13,3,0)),0,G53*VLOOKUP($C53,Hypothèses!$D$6:$F$13,3,0))</f>
        <v>0</v>
      </c>
      <c r="AC53" s="126">
        <f>IF(ISNA(H53*VLOOKUP($C53,Hypothèses!$D$6:$F$13,3,0)),0,H53*VLOOKUP($C53,Hypothèses!$D$6:$F$13,3,0))</f>
        <v>0</v>
      </c>
      <c r="AD53" s="126">
        <f>IF(ISNA(I53*VLOOKUP($C53,Hypothèses!$D$6:$F$13,3,0)),0,I53*VLOOKUP($C53,Hypothèses!$D$6:$F$13,3,0))</f>
        <v>0</v>
      </c>
      <c r="AE53" s="126">
        <f>IF(ISNA(J53*VLOOKUP($C53,Hypothèses!$D$6:$F$13,3,0)),0,J53*VLOOKUP($C53,Hypothèses!$D$6:$F$13,3,0))</f>
        <v>0</v>
      </c>
      <c r="AF53" s="126">
        <f>IF(ISNA(K53*VLOOKUP($C53,Hypothèses!$D$6:$F$13,3,0)),0,K53*VLOOKUP($C53,Hypothèses!$D$6:$F$13,3,0))</f>
        <v>0</v>
      </c>
      <c r="AG53" s="126">
        <f>IF(ISNA(L53*VLOOKUP($C53,Hypothèses!$D$6:$F$13,3,0)),0,L53*VLOOKUP($C53,Hypothèses!$D$6:$F$13,3,0))</f>
        <v>0</v>
      </c>
      <c r="AH53" s="126">
        <f>IF(ISNA(M53*VLOOKUP($C53,Hypothèses!$D$6:$F$13,3,0)),0,M53*VLOOKUP($C53,Hypothèses!$D$6:$F$13,3,0))</f>
        <v>0</v>
      </c>
      <c r="AI53" s="126">
        <f>IF(ISNA(N53*VLOOKUP($C53,Hypothèses!$D$6:$F$13,3,0)),0,N53*VLOOKUP($C53,Hypothèses!$D$6:$F$13,3,0))</f>
        <v>0</v>
      </c>
      <c r="AJ53" s="126">
        <f>IF(ISNA(O53*VLOOKUP($C53,Hypothèses!$D$6:$F$13,3,0)),0,O53*VLOOKUP($C53,Hypothèses!$D$6:$F$13,3,0))</f>
        <v>0</v>
      </c>
      <c r="AK53" s="126">
        <f>IF(ISNA(P53*VLOOKUP($C53,Hypothèses!$D$6:$F$13,3,0)),0,P53*VLOOKUP($C53,Hypothèses!$D$6:$F$13,3,0))</f>
        <v>0</v>
      </c>
      <c r="AL53" s="126">
        <f>IF(ISNA(Q53*VLOOKUP($C53,Hypothèses!$D$6:$F$13,3,0)),0,Q53*VLOOKUP($C53,Hypothèses!$D$6:$F$13,3,0))</f>
        <v>0</v>
      </c>
      <c r="AM53" s="126">
        <f>IF(ISNA(R53*VLOOKUP($C53,Hypothèses!$D$6:$F$13,3,0)),0,R53*VLOOKUP($C53,Hypothèses!$D$6:$F$13,3,0))</f>
        <v>0</v>
      </c>
      <c r="AN53" s="126">
        <f>IF(ISNA(S53*VLOOKUP($C53,Hypothèses!$D$6:$F$13,3,0)),0,S53*VLOOKUP($C53,Hypothèses!$D$6:$F$13,3,0))</f>
        <v>0</v>
      </c>
      <c r="AO53" s="126" t="e">
        <f>IF(ISNA(#REF!*VLOOKUP($C53,Hypothèses!$D$6:$F$13,3,0)),0,#REF!*VLOOKUP($C53,Hypothèses!$D$6:$F$13,3,0))</f>
        <v>#REF!</v>
      </c>
      <c r="AP53" s="126" t="e">
        <f>IF(ISNA(#REF!*VLOOKUP($C53,Hypothèses!$D$6:$F$13,3,0)),0,#REF!*VLOOKUP($C53,Hypothèses!$D$6:$F$13,3,0))</f>
        <v>#REF!</v>
      </c>
      <c r="AQ53" s="126" t="e">
        <f>IF(ISNA(#REF!*VLOOKUP($C53,Hypothèses!$D$6:$F$13,3,0)),0,#REF!*VLOOKUP($C53,Hypothèses!$D$6:$F$13,3,0))</f>
        <v>#REF!</v>
      </c>
      <c r="AR53" s="126" t="e">
        <f>IF(ISNA(#REF!*VLOOKUP($C53,Hypothèses!$D$6:$F$13,3,0)),0,#REF!*VLOOKUP($C53,Hypothèses!$D$6:$F$13,3,0))</f>
        <v>#REF!</v>
      </c>
      <c r="AS53" s="126" t="e">
        <f>IF(ISNA(#REF!*VLOOKUP($C53,Hypothèses!$D$6:$F$13,3,0)),0,#REF!*VLOOKUP($C53,Hypothèses!$D$6:$F$13,3,0))</f>
        <v>#REF!</v>
      </c>
      <c r="AT53" s="126" t="e">
        <f>IF(ISNA(#REF!*VLOOKUP($C53,Hypothèses!$D$6:$F$13,3,0)),0,#REF!*VLOOKUP($C53,Hypothèses!$D$6:$F$13,3,0))</f>
        <v>#REF!</v>
      </c>
      <c r="AU53" s="126" t="e">
        <f>IF(ISNA(#REF!*VLOOKUP($C53,Hypothèses!$D$6:$F$13,3,0)),0,#REF!*VLOOKUP($C53,Hypothèses!$D$6:$F$13,3,0))</f>
        <v>#REF!</v>
      </c>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9"/>
      <c r="CE53" s="119"/>
      <c r="CF53" s="119"/>
      <c r="CG53" s="119"/>
      <c r="CH53" s="119"/>
      <c r="CI53" s="119"/>
      <c r="CJ53" s="119"/>
      <c r="CK53" s="119"/>
      <c r="CL53" s="119"/>
      <c r="CM53" s="119"/>
      <c r="CN53" s="119"/>
      <c r="CO53" s="119"/>
      <c r="CP53" s="119"/>
      <c r="CQ53" s="119"/>
      <c r="CR53" s="119"/>
      <c r="CS53" s="119"/>
      <c r="CT53" s="119"/>
    </row>
    <row r="54" spans="1:98" s="120" customFormat="1">
      <c r="A54" s="124">
        <v>47</v>
      </c>
      <c r="B54" s="125"/>
      <c r="C54" s="125"/>
      <c r="D54" s="124" t="str">
        <f>IF(ISNA(VLOOKUP(C54,Hypothèses!$D$6:$G$14,4,0)),"",VLOOKUP(C54,Hypothèses!$D$6:$G$14,4,0))</f>
        <v/>
      </c>
      <c r="E54" s="126"/>
      <c r="F54" s="126"/>
      <c r="G54" s="126"/>
      <c r="H54" s="126"/>
      <c r="I54" s="126"/>
      <c r="J54" s="126"/>
      <c r="K54" s="126"/>
      <c r="L54" s="126"/>
      <c r="M54" s="126"/>
      <c r="N54" s="126"/>
      <c r="O54" s="126"/>
      <c r="P54" s="126"/>
      <c r="Q54" s="126"/>
      <c r="R54" s="126"/>
      <c r="S54" s="126"/>
      <c r="T54" s="126"/>
      <c r="U54" s="126"/>
      <c r="V54" s="126"/>
      <c r="W54" s="126"/>
      <c r="X54" s="126"/>
      <c r="Y54" s="114"/>
      <c r="Z54" s="126">
        <f>IF(ISNA(E54*VLOOKUP($C54,Hypothèses!$D$6:$F$13,3,0)),0,E54*VLOOKUP($C54,Hypothèses!$D$6:$F$13,3,0))</f>
        <v>0</v>
      </c>
      <c r="AA54" s="126">
        <f>IF(ISNA(F54*VLOOKUP($C54,Hypothèses!$D$6:$F$13,3,0)),0,F54*VLOOKUP($C54,Hypothèses!$D$6:$F$13,3,0))</f>
        <v>0</v>
      </c>
      <c r="AB54" s="126">
        <f>IF(ISNA(G54*VLOOKUP($C54,Hypothèses!$D$6:$F$13,3,0)),0,G54*VLOOKUP($C54,Hypothèses!$D$6:$F$13,3,0))</f>
        <v>0</v>
      </c>
      <c r="AC54" s="126">
        <f>IF(ISNA(H54*VLOOKUP($C54,Hypothèses!$D$6:$F$13,3,0)),0,H54*VLOOKUP($C54,Hypothèses!$D$6:$F$13,3,0))</f>
        <v>0</v>
      </c>
      <c r="AD54" s="126">
        <f>IF(ISNA(I54*VLOOKUP($C54,Hypothèses!$D$6:$F$13,3,0)),0,I54*VLOOKUP($C54,Hypothèses!$D$6:$F$13,3,0))</f>
        <v>0</v>
      </c>
      <c r="AE54" s="126">
        <f>IF(ISNA(J54*VLOOKUP($C54,Hypothèses!$D$6:$F$13,3,0)),0,J54*VLOOKUP($C54,Hypothèses!$D$6:$F$13,3,0))</f>
        <v>0</v>
      </c>
      <c r="AF54" s="126">
        <f>IF(ISNA(K54*VLOOKUP($C54,Hypothèses!$D$6:$F$13,3,0)),0,K54*VLOOKUP($C54,Hypothèses!$D$6:$F$13,3,0))</f>
        <v>0</v>
      </c>
      <c r="AG54" s="126">
        <f>IF(ISNA(L54*VLOOKUP($C54,Hypothèses!$D$6:$F$13,3,0)),0,L54*VLOOKUP($C54,Hypothèses!$D$6:$F$13,3,0))</f>
        <v>0</v>
      </c>
      <c r="AH54" s="126">
        <f>IF(ISNA(M54*VLOOKUP($C54,Hypothèses!$D$6:$F$13,3,0)),0,M54*VLOOKUP($C54,Hypothèses!$D$6:$F$13,3,0))</f>
        <v>0</v>
      </c>
      <c r="AI54" s="126">
        <f>IF(ISNA(N54*VLOOKUP($C54,Hypothèses!$D$6:$F$13,3,0)),0,N54*VLOOKUP($C54,Hypothèses!$D$6:$F$13,3,0))</f>
        <v>0</v>
      </c>
      <c r="AJ54" s="126">
        <f>IF(ISNA(O54*VLOOKUP($C54,Hypothèses!$D$6:$F$13,3,0)),0,O54*VLOOKUP($C54,Hypothèses!$D$6:$F$13,3,0))</f>
        <v>0</v>
      </c>
      <c r="AK54" s="126">
        <f>IF(ISNA(P54*VLOOKUP($C54,Hypothèses!$D$6:$F$13,3,0)),0,P54*VLOOKUP($C54,Hypothèses!$D$6:$F$13,3,0))</f>
        <v>0</v>
      </c>
      <c r="AL54" s="126">
        <f>IF(ISNA(Q54*VLOOKUP($C54,Hypothèses!$D$6:$F$13,3,0)),0,Q54*VLOOKUP($C54,Hypothèses!$D$6:$F$13,3,0))</f>
        <v>0</v>
      </c>
      <c r="AM54" s="126">
        <f>IF(ISNA(R54*VLOOKUP($C54,Hypothèses!$D$6:$F$13,3,0)),0,R54*VLOOKUP($C54,Hypothèses!$D$6:$F$13,3,0))</f>
        <v>0</v>
      </c>
      <c r="AN54" s="126">
        <f>IF(ISNA(S54*VLOOKUP($C54,Hypothèses!$D$6:$F$13,3,0)),0,S54*VLOOKUP($C54,Hypothèses!$D$6:$F$13,3,0))</f>
        <v>0</v>
      </c>
      <c r="AO54" s="126" t="e">
        <f>IF(ISNA(#REF!*VLOOKUP($C54,Hypothèses!$D$6:$F$13,3,0)),0,#REF!*VLOOKUP($C54,Hypothèses!$D$6:$F$13,3,0))</f>
        <v>#REF!</v>
      </c>
      <c r="AP54" s="126" t="e">
        <f>IF(ISNA(#REF!*VLOOKUP($C54,Hypothèses!$D$6:$F$13,3,0)),0,#REF!*VLOOKUP($C54,Hypothèses!$D$6:$F$13,3,0))</f>
        <v>#REF!</v>
      </c>
      <c r="AQ54" s="126" t="e">
        <f>IF(ISNA(#REF!*VLOOKUP($C54,Hypothèses!$D$6:$F$13,3,0)),0,#REF!*VLOOKUP($C54,Hypothèses!$D$6:$F$13,3,0))</f>
        <v>#REF!</v>
      </c>
      <c r="AR54" s="126" t="e">
        <f>IF(ISNA(#REF!*VLOOKUP($C54,Hypothèses!$D$6:$F$13,3,0)),0,#REF!*VLOOKUP($C54,Hypothèses!$D$6:$F$13,3,0))</f>
        <v>#REF!</v>
      </c>
      <c r="AS54" s="126" t="e">
        <f>IF(ISNA(#REF!*VLOOKUP($C54,Hypothèses!$D$6:$F$13,3,0)),0,#REF!*VLOOKUP($C54,Hypothèses!$D$6:$F$13,3,0))</f>
        <v>#REF!</v>
      </c>
      <c r="AT54" s="126" t="e">
        <f>IF(ISNA(#REF!*VLOOKUP($C54,Hypothèses!$D$6:$F$13,3,0)),0,#REF!*VLOOKUP($C54,Hypothèses!$D$6:$F$13,3,0))</f>
        <v>#REF!</v>
      </c>
      <c r="AU54" s="126" t="e">
        <f>IF(ISNA(#REF!*VLOOKUP($C54,Hypothèses!$D$6:$F$13,3,0)),0,#REF!*VLOOKUP($C54,Hypothèses!$D$6:$F$13,3,0))</f>
        <v>#REF!</v>
      </c>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9"/>
      <c r="CE54" s="119"/>
      <c r="CF54" s="119"/>
      <c r="CG54" s="119"/>
      <c r="CH54" s="119"/>
      <c r="CI54" s="119"/>
      <c r="CJ54" s="119"/>
      <c r="CK54" s="119"/>
      <c r="CL54" s="119"/>
      <c r="CM54" s="119"/>
      <c r="CN54" s="119"/>
      <c r="CO54" s="119"/>
      <c r="CP54" s="119"/>
      <c r="CQ54" s="119"/>
      <c r="CR54" s="119"/>
      <c r="CS54" s="119"/>
      <c r="CT54" s="119"/>
    </row>
    <row r="55" spans="1:98" s="120" customFormat="1">
      <c r="A55" s="124">
        <v>48</v>
      </c>
      <c r="B55" s="125"/>
      <c r="C55" s="125"/>
      <c r="D55" s="124" t="str">
        <f>IF(ISNA(VLOOKUP(C55,Hypothèses!$D$6:$G$14,4,0)),"",VLOOKUP(C55,Hypothèses!$D$6:$G$14,4,0))</f>
        <v/>
      </c>
      <c r="E55" s="126"/>
      <c r="F55" s="126"/>
      <c r="G55" s="126"/>
      <c r="H55" s="126"/>
      <c r="I55" s="126"/>
      <c r="J55" s="126"/>
      <c r="K55" s="126"/>
      <c r="L55" s="126"/>
      <c r="M55" s="126"/>
      <c r="N55" s="126"/>
      <c r="O55" s="126"/>
      <c r="P55" s="126"/>
      <c r="Q55" s="126"/>
      <c r="R55" s="126"/>
      <c r="S55" s="126"/>
      <c r="T55" s="126"/>
      <c r="U55" s="126"/>
      <c r="V55" s="126"/>
      <c r="W55" s="126"/>
      <c r="X55" s="126"/>
      <c r="Y55" s="114"/>
      <c r="Z55" s="126">
        <f>IF(ISNA(E55*VLOOKUP($C55,Hypothèses!$D$6:$F$13,3,0)),0,E55*VLOOKUP($C55,Hypothèses!$D$6:$F$13,3,0))</f>
        <v>0</v>
      </c>
      <c r="AA55" s="126">
        <f>IF(ISNA(F55*VLOOKUP($C55,Hypothèses!$D$6:$F$13,3,0)),0,F55*VLOOKUP($C55,Hypothèses!$D$6:$F$13,3,0))</f>
        <v>0</v>
      </c>
      <c r="AB55" s="126">
        <f>IF(ISNA(G55*VLOOKUP($C55,Hypothèses!$D$6:$F$13,3,0)),0,G55*VLOOKUP($C55,Hypothèses!$D$6:$F$13,3,0))</f>
        <v>0</v>
      </c>
      <c r="AC55" s="126">
        <f>IF(ISNA(H55*VLOOKUP($C55,Hypothèses!$D$6:$F$13,3,0)),0,H55*VLOOKUP($C55,Hypothèses!$D$6:$F$13,3,0))</f>
        <v>0</v>
      </c>
      <c r="AD55" s="126">
        <f>IF(ISNA(I55*VLOOKUP($C55,Hypothèses!$D$6:$F$13,3,0)),0,I55*VLOOKUP($C55,Hypothèses!$D$6:$F$13,3,0))</f>
        <v>0</v>
      </c>
      <c r="AE55" s="126">
        <f>IF(ISNA(J55*VLOOKUP($C55,Hypothèses!$D$6:$F$13,3,0)),0,J55*VLOOKUP($C55,Hypothèses!$D$6:$F$13,3,0))</f>
        <v>0</v>
      </c>
      <c r="AF55" s="126">
        <f>IF(ISNA(K55*VLOOKUP($C55,Hypothèses!$D$6:$F$13,3,0)),0,K55*VLOOKUP($C55,Hypothèses!$D$6:$F$13,3,0))</f>
        <v>0</v>
      </c>
      <c r="AG55" s="126">
        <f>IF(ISNA(L55*VLOOKUP($C55,Hypothèses!$D$6:$F$13,3,0)),0,L55*VLOOKUP($C55,Hypothèses!$D$6:$F$13,3,0))</f>
        <v>0</v>
      </c>
      <c r="AH55" s="126">
        <f>IF(ISNA(M55*VLOOKUP($C55,Hypothèses!$D$6:$F$13,3,0)),0,M55*VLOOKUP($C55,Hypothèses!$D$6:$F$13,3,0))</f>
        <v>0</v>
      </c>
      <c r="AI55" s="126">
        <f>IF(ISNA(N55*VLOOKUP($C55,Hypothèses!$D$6:$F$13,3,0)),0,N55*VLOOKUP($C55,Hypothèses!$D$6:$F$13,3,0))</f>
        <v>0</v>
      </c>
      <c r="AJ55" s="126">
        <f>IF(ISNA(O55*VLOOKUP($C55,Hypothèses!$D$6:$F$13,3,0)),0,O55*VLOOKUP($C55,Hypothèses!$D$6:$F$13,3,0))</f>
        <v>0</v>
      </c>
      <c r="AK55" s="126">
        <f>IF(ISNA(P55*VLOOKUP($C55,Hypothèses!$D$6:$F$13,3,0)),0,P55*VLOOKUP($C55,Hypothèses!$D$6:$F$13,3,0))</f>
        <v>0</v>
      </c>
      <c r="AL55" s="126">
        <f>IF(ISNA(Q55*VLOOKUP($C55,Hypothèses!$D$6:$F$13,3,0)),0,Q55*VLOOKUP($C55,Hypothèses!$D$6:$F$13,3,0))</f>
        <v>0</v>
      </c>
      <c r="AM55" s="126">
        <f>IF(ISNA(R55*VLOOKUP($C55,Hypothèses!$D$6:$F$13,3,0)),0,R55*VLOOKUP($C55,Hypothèses!$D$6:$F$13,3,0))</f>
        <v>0</v>
      </c>
      <c r="AN55" s="126">
        <f>IF(ISNA(S55*VLOOKUP($C55,Hypothèses!$D$6:$F$13,3,0)),0,S55*VLOOKUP($C55,Hypothèses!$D$6:$F$13,3,0))</f>
        <v>0</v>
      </c>
      <c r="AO55" s="126" t="e">
        <f>IF(ISNA(#REF!*VLOOKUP($C55,Hypothèses!$D$6:$F$13,3,0)),0,#REF!*VLOOKUP($C55,Hypothèses!$D$6:$F$13,3,0))</f>
        <v>#REF!</v>
      </c>
      <c r="AP55" s="126" t="e">
        <f>IF(ISNA(#REF!*VLOOKUP($C55,Hypothèses!$D$6:$F$13,3,0)),0,#REF!*VLOOKUP($C55,Hypothèses!$D$6:$F$13,3,0))</f>
        <v>#REF!</v>
      </c>
      <c r="AQ55" s="126" t="e">
        <f>IF(ISNA(#REF!*VLOOKUP($C55,Hypothèses!$D$6:$F$13,3,0)),0,#REF!*VLOOKUP($C55,Hypothèses!$D$6:$F$13,3,0))</f>
        <v>#REF!</v>
      </c>
      <c r="AR55" s="126" t="e">
        <f>IF(ISNA(#REF!*VLOOKUP($C55,Hypothèses!$D$6:$F$13,3,0)),0,#REF!*VLOOKUP($C55,Hypothèses!$D$6:$F$13,3,0))</f>
        <v>#REF!</v>
      </c>
      <c r="AS55" s="126" t="e">
        <f>IF(ISNA(#REF!*VLOOKUP($C55,Hypothèses!$D$6:$F$13,3,0)),0,#REF!*VLOOKUP($C55,Hypothèses!$D$6:$F$13,3,0))</f>
        <v>#REF!</v>
      </c>
      <c r="AT55" s="126" t="e">
        <f>IF(ISNA(#REF!*VLOOKUP($C55,Hypothèses!$D$6:$F$13,3,0)),0,#REF!*VLOOKUP($C55,Hypothèses!$D$6:$F$13,3,0))</f>
        <v>#REF!</v>
      </c>
      <c r="AU55" s="126" t="e">
        <f>IF(ISNA(#REF!*VLOOKUP($C55,Hypothèses!$D$6:$F$13,3,0)),0,#REF!*VLOOKUP($C55,Hypothèses!$D$6:$F$13,3,0))</f>
        <v>#REF!</v>
      </c>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9"/>
      <c r="CE55" s="119"/>
      <c r="CF55" s="119"/>
      <c r="CG55" s="119"/>
      <c r="CH55" s="119"/>
      <c r="CI55" s="119"/>
      <c r="CJ55" s="119"/>
      <c r="CK55" s="119"/>
      <c r="CL55" s="119"/>
      <c r="CM55" s="119"/>
      <c r="CN55" s="119"/>
      <c r="CO55" s="119"/>
      <c r="CP55" s="119"/>
      <c r="CQ55" s="119"/>
      <c r="CR55" s="119"/>
      <c r="CS55" s="119"/>
      <c r="CT55" s="119"/>
    </row>
    <row r="56" spans="1:98" s="120" customFormat="1">
      <c r="A56" s="124">
        <v>49</v>
      </c>
      <c r="B56" s="125"/>
      <c r="C56" s="125"/>
      <c r="D56" s="124" t="str">
        <f>IF(ISNA(VLOOKUP(C56,Hypothèses!$D$6:$G$14,4,0)),"",VLOOKUP(C56,Hypothèses!$D$6:$G$14,4,0))</f>
        <v/>
      </c>
      <c r="E56" s="126"/>
      <c r="F56" s="126"/>
      <c r="G56" s="126"/>
      <c r="H56" s="126"/>
      <c r="I56" s="126"/>
      <c r="J56" s="126"/>
      <c r="K56" s="126"/>
      <c r="L56" s="126"/>
      <c r="M56" s="126"/>
      <c r="N56" s="126"/>
      <c r="O56" s="126"/>
      <c r="P56" s="126"/>
      <c r="Q56" s="126"/>
      <c r="R56" s="126"/>
      <c r="S56" s="126"/>
      <c r="T56" s="126"/>
      <c r="U56" s="126"/>
      <c r="V56" s="126"/>
      <c r="W56" s="126"/>
      <c r="X56" s="126"/>
      <c r="Y56" s="114"/>
      <c r="Z56" s="126">
        <f>IF(ISNA(E56*VLOOKUP($C56,Hypothèses!$D$6:$F$13,3,0)),0,E56*VLOOKUP($C56,Hypothèses!$D$6:$F$13,3,0))</f>
        <v>0</v>
      </c>
      <c r="AA56" s="126">
        <f>IF(ISNA(F56*VLOOKUP($C56,Hypothèses!$D$6:$F$13,3,0)),0,F56*VLOOKUP($C56,Hypothèses!$D$6:$F$13,3,0))</f>
        <v>0</v>
      </c>
      <c r="AB56" s="126">
        <f>IF(ISNA(G56*VLOOKUP($C56,Hypothèses!$D$6:$F$13,3,0)),0,G56*VLOOKUP($C56,Hypothèses!$D$6:$F$13,3,0))</f>
        <v>0</v>
      </c>
      <c r="AC56" s="126">
        <f>IF(ISNA(H56*VLOOKUP($C56,Hypothèses!$D$6:$F$13,3,0)),0,H56*VLOOKUP($C56,Hypothèses!$D$6:$F$13,3,0))</f>
        <v>0</v>
      </c>
      <c r="AD56" s="126">
        <f>IF(ISNA(I56*VLOOKUP($C56,Hypothèses!$D$6:$F$13,3,0)),0,I56*VLOOKUP($C56,Hypothèses!$D$6:$F$13,3,0))</f>
        <v>0</v>
      </c>
      <c r="AE56" s="126">
        <f>IF(ISNA(J56*VLOOKUP($C56,Hypothèses!$D$6:$F$13,3,0)),0,J56*VLOOKUP($C56,Hypothèses!$D$6:$F$13,3,0))</f>
        <v>0</v>
      </c>
      <c r="AF56" s="126">
        <f>IF(ISNA(K56*VLOOKUP($C56,Hypothèses!$D$6:$F$13,3,0)),0,K56*VLOOKUP($C56,Hypothèses!$D$6:$F$13,3,0))</f>
        <v>0</v>
      </c>
      <c r="AG56" s="126">
        <f>IF(ISNA(L56*VLOOKUP($C56,Hypothèses!$D$6:$F$13,3,0)),0,L56*VLOOKUP($C56,Hypothèses!$D$6:$F$13,3,0))</f>
        <v>0</v>
      </c>
      <c r="AH56" s="126">
        <f>IF(ISNA(M56*VLOOKUP($C56,Hypothèses!$D$6:$F$13,3,0)),0,M56*VLOOKUP($C56,Hypothèses!$D$6:$F$13,3,0))</f>
        <v>0</v>
      </c>
      <c r="AI56" s="126">
        <f>IF(ISNA(N56*VLOOKUP($C56,Hypothèses!$D$6:$F$13,3,0)),0,N56*VLOOKUP($C56,Hypothèses!$D$6:$F$13,3,0))</f>
        <v>0</v>
      </c>
      <c r="AJ56" s="126">
        <f>IF(ISNA(O56*VLOOKUP($C56,Hypothèses!$D$6:$F$13,3,0)),0,O56*VLOOKUP($C56,Hypothèses!$D$6:$F$13,3,0))</f>
        <v>0</v>
      </c>
      <c r="AK56" s="126">
        <f>IF(ISNA(P56*VLOOKUP($C56,Hypothèses!$D$6:$F$13,3,0)),0,P56*VLOOKUP($C56,Hypothèses!$D$6:$F$13,3,0))</f>
        <v>0</v>
      </c>
      <c r="AL56" s="126">
        <f>IF(ISNA(Q56*VLOOKUP($C56,Hypothèses!$D$6:$F$13,3,0)),0,Q56*VLOOKUP($C56,Hypothèses!$D$6:$F$13,3,0))</f>
        <v>0</v>
      </c>
      <c r="AM56" s="126">
        <f>IF(ISNA(R56*VLOOKUP($C56,Hypothèses!$D$6:$F$13,3,0)),0,R56*VLOOKUP($C56,Hypothèses!$D$6:$F$13,3,0))</f>
        <v>0</v>
      </c>
      <c r="AN56" s="126">
        <f>IF(ISNA(S56*VLOOKUP($C56,Hypothèses!$D$6:$F$13,3,0)),0,S56*VLOOKUP($C56,Hypothèses!$D$6:$F$13,3,0))</f>
        <v>0</v>
      </c>
      <c r="AO56" s="126" t="e">
        <f>IF(ISNA(#REF!*VLOOKUP($C56,Hypothèses!$D$6:$F$13,3,0)),0,#REF!*VLOOKUP($C56,Hypothèses!$D$6:$F$13,3,0))</f>
        <v>#REF!</v>
      </c>
      <c r="AP56" s="126" t="e">
        <f>IF(ISNA(#REF!*VLOOKUP($C56,Hypothèses!$D$6:$F$13,3,0)),0,#REF!*VLOOKUP($C56,Hypothèses!$D$6:$F$13,3,0))</f>
        <v>#REF!</v>
      </c>
      <c r="AQ56" s="126" t="e">
        <f>IF(ISNA(#REF!*VLOOKUP($C56,Hypothèses!$D$6:$F$13,3,0)),0,#REF!*VLOOKUP($C56,Hypothèses!$D$6:$F$13,3,0))</f>
        <v>#REF!</v>
      </c>
      <c r="AR56" s="126" t="e">
        <f>IF(ISNA(#REF!*VLOOKUP($C56,Hypothèses!$D$6:$F$13,3,0)),0,#REF!*VLOOKUP($C56,Hypothèses!$D$6:$F$13,3,0))</f>
        <v>#REF!</v>
      </c>
      <c r="AS56" s="126" t="e">
        <f>IF(ISNA(#REF!*VLOOKUP($C56,Hypothèses!$D$6:$F$13,3,0)),0,#REF!*VLOOKUP($C56,Hypothèses!$D$6:$F$13,3,0))</f>
        <v>#REF!</v>
      </c>
      <c r="AT56" s="126" t="e">
        <f>IF(ISNA(#REF!*VLOOKUP($C56,Hypothèses!$D$6:$F$13,3,0)),0,#REF!*VLOOKUP($C56,Hypothèses!$D$6:$F$13,3,0))</f>
        <v>#REF!</v>
      </c>
      <c r="AU56" s="126" t="e">
        <f>IF(ISNA(#REF!*VLOOKUP($C56,Hypothèses!$D$6:$F$13,3,0)),0,#REF!*VLOOKUP($C56,Hypothèses!$D$6:$F$13,3,0))</f>
        <v>#REF!</v>
      </c>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9"/>
      <c r="CE56" s="119"/>
      <c r="CF56" s="119"/>
      <c r="CG56" s="119"/>
      <c r="CH56" s="119"/>
      <c r="CI56" s="119"/>
      <c r="CJ56" s="119"/>
      <c r="CK56" s="119"/>
      <c r="CL56" s="119"/>
      <c r="CM56" s="119"/>
      <c r="CN56" s="119"/>
      <c r="CO56" s="119"/>
      <c r="CP56" s="119"/>
      <c r="CQ56" s="119"/>
      <c r="CR56" s="119"/>
      <c r="CS56" s="119"/>
      <c r="CT56" s="119"/>
    </row>
    <row r="57" spans="1:98" s="120" customFormat="1">
      <c r="A57" s="124">
        <v>50</v>
      </c>
      <c r="B57" s="125"/>
      <c r="C57" s="125"/>
      <c r="D57" s="124" t="str">
        <f>IF(ISNA(VLOOKUP(C57,Hypothèses!$D$6:$G$14,4,0)),"",VLOOKUP(C57,Hypothèses!$D$6:$G$14,4,0))</f>
        <v/>
      </c>
      <c r="E57" s="126"/>
      <c r="F57" s="126"/>
      <c r="G57" s="126"/>
      <c r="H57" s="126"/>
      <c r="I57" s="126"/>
      <c r="J57" s="126"/>
      <c r="K57" s="126"/>
      <c r="L57" s="126"/>
      <c r="M57" s="126"/>
      <c r="N57" s="126"/>
      <c r="O57" s="126"/>
      <c r="P57" s="126"/>
      <c r="Q57" s="126"/>
      <c r="R57" s="126"/>
      <c r="S57" s="126"/>
      <c r="T57" s="126"/>
      <c r="U57" s="126"/>
      <c r="V57" s="126"/>
      <c r="W57" s="126"/>
      <c r="X57" s="126"/>
      <c r="Y57" s="114"/>
      <c r="Z57" s="126">
        <f>IF(ISNA(E57*VLOOKUP($C57,Hypothèses!$D$6:$F$13,3,0)),0,E57*VLOOKUP($C57,Hypothèses!$D$6:$F$13,3,0))</f>
        <v>0</v>
      </c>
      <c r="AA57" s="126">
        <f>IF(ISNA(F57*VLOOKUP($C57,Hypothèses!$D$6:$F$13,3,0)),0,F57*VLOOKUP($C57,Hypothèses!$D$6:$F$13,3,0))</f>
        <v>0</v>
      </c>
      <c r="AB57" s="126">
        <f>IF(ISNA(G57*VLOOKUP($C57,Hypothèses!$D$6:$F$13,3,0)),0,G57*VLOOKUP($C57,Hypothèses!$D$6:$F$13,3,0))</f>
        <v>0</v>
      </c>
      <c r="AC57" s="126">
        <f>IF(ISNA(H57*VLOOKUP($C57,Hypothèses!$D$6:$F$13,3,0)),0,H57*VLOOKUP($C57,Hypothèses!$D$6:$F$13,3,0))</f>
        <v>0</v>
      </c>
      <c r="AD57" s="126">
        <f>IF(ISNA(I57*VLOOKUP($C57,Hypothèses!$D$6:$F$13,3,0)),0,I57*VLOOKUP($C57,Hypothèses!$D$6:$F$13,3,0))</f>
        <v>0</v>
      </c>
      <c r="AE57" s="126">
        <f>IF(ISNA(J57*VLOOKUP($C57,Hypothèses!$D$6:$F$13,3,0)),0,J57*VLOOKUP($C57,Hypothèses!$D$6:$F$13,3,0))</f>
        <v>0</v>
      </c>
      <c r="AF57" s="126">
        <f>IF(ISNA(K57*VLOOKUP($C57,Hypothèses!$D$6:$F$13,3,0)),0,K57*VLOOKUP($C57,Hypothèses!$D$6:$F$13,3,0))</f>
        <v>0</v>
      </c>
      <c r="AG57" s="126">
        <f>IF(ISNA(L57*VLOOKUP($C57,Hypothèses!$D$6:$F$13,3,0)),0,L57*VLOOKUP($C57,Hypothèses!$D$6:$F$13,3,0))</f>
        <v>0</v>
      </c>
      <c r="AH57" s="126">
        <f>IF(ISNA(M57*VLOOKUP($C57,Hypothèses!$D$6:$F$13,3,0)),0,M57*VLOOKUP($C57,Hypothèses!$D$6:$F$13,3,0))</f>
        <v>0</v>
      </c>
      <c r="AI57" s="126">
        <f>IF(ISNA(N57*VLOOKUP($C57,Hypothèses!$D$6:$F$13,3,0)),0,N57*VLOOKUP($C57,Hypothèses!$D$6:$F$13,3,0))</f>
        <v>0</v>
      </c>
      <c r="AJ57" s="126">
        <f>IF(ISNA(O57*VLOOKUP($C57,Hypothèses!$D$6:$F$13,3,0)),0,O57*VLOOKUP($C57,Hypothèses!$D$6:$F$13,3,0))</f>
        <v>0</v>
      </c>
      <c r="AK57" s="126">
        <f>IF(ISNA(P57*VLOOKUP($C57,Hypothèses!$D$6:$F$13,3,0)),0,P57*VLOOKUP($C57,Hypothèses!$D$6:$F$13,3,0))</f>
        <v>0</v>
      </c>
      <c r="AL57" s="126">
        <f>IF(ISNA(Q57*VLOOKUP($C57,Hypothèses!$D$6:$F$13,3,0)),0,Q57*VLOOKUP($C57,Hypothèses!$D$6:$F$13,3,0))</f>
        <v>0</v>
      </c>
      <c r="AM57" s="126">
        <f>IF(ISNA(R57*VLOOKUP($C57,Hypothèses!$D$6:$F$13,3,0)),0,R57*VLOOKUP($C57,Hypothèses!$D$6:$F$13,3,0))</f>
        <v>0</v>
      </c>
      <c r="AN57" s="126">
        <f>IF(ISNA(S57*VLOOKUP($C57,Hypothèses!$D$6:$F$13,3,0)),0,S57*VLOOKUP($C57,Hypothèses!$D$6:$F$13,3,0))</f>
        <v>0</v>
      </c>
      <c r="AO57" s="126" t="e">
        <f>IF(ISNA(#REF!*VLOOKUP($C57,Hypothèses!$D$6:$F$13,3,0)),0,#REF!*VLOOKUP($C57,Hypothèses!$D$6:$F$13,3,0))</f>
        <v>#REF!</v>
      </c>
      <c r="AP57" s="126" t="e">
        <f>IF(ISNA(#REF!*VLOOKUP($C57,Hypothèses!$D$6:$F$13,3,0)),0,#REF!*VLOOKUP($C57,Hypothèses!$D$6:$F$13,3,0))</f>
        <v>#REF!</v>
      </c>
      <c r="AQ57" s="126" t="e">
        <f>IF(ISNA(#REF!*VLOOKUP($C57,Hypothèses!$D$6:$F$13,3,0)),0,#REF!*VLOOKUP($C57,Hypothèses!$D$6:$F$13,3,0))</f>
        <v>#REF!</v>
      </c>
      <c r="AR57" s="126" t="e">
        <f>IF(ISNA(#REF!*VLOOKUP($C57,Hypothèses!$D$6:$F$13,3,0)),0,#REF!*VLOOKUP($C57,Hypothèses!$D$6:$F$13,3,0))</f>
        <v>#REF!</v>
      </c>
      <c r="AS57" s="126" t="e">
        <f>IF(ISNA(#REF!*VLOOKUP($C57,Hypothèses!$D$6:$F$13,3,0)),0,#REF!*VLOOKUP($C57,Hypothèses!$D$6:$F$13,3,0))</f>
        <v>#REF!</v>
      </c>
      <c r="AT57" s="126" t="e">
        <f>IF(ISNA(#REF!*VLOOKUP($C57,Hypothèses!$D$6:$F$13,3,0)),0,#REF!*VLOOKUP($C57,Hypothèses!$D$6:$F$13,3,0))</f>
        <v>#REF!</v>
      </c>
      <c r="AU57" s="126" t="e">
        <f>IF(ISNA(#REF!*VLOOKUP($C57,Hypothèses!$D$6:$F$13,3,0)),0,#REF!*VLOOKUP($C57,Hypothèses!$D$6:$F$13,3,0))</f>
        <v>#REF!</v>
      </c>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9"/>
      <c r="CE57" s="119"/>
      <c r="CF57" s="119"/>
      <c r="CG57" s="119"/>
      <c r="CH57" s="119"/>
      <c r="CI57" s="119"/>
      <c r="CJ57" s="119"/>
      <c r="CK57" s="119"/>
      <c r="CL57" s="119"/>
      <c r="CM57" s="119"/>
      <c r="CN57" s="119"/>
      <c r="CO57" s="119"/>
      <c r="CP57" s="119"/>
      <c r="CQ57" s="119"/>
      <c r="CR57" s="119"/>
      <c r="CS57" s="119"/>
      <c r="CT57" s="119"/>
    </row>
    <row r="58" spans="1:98" s="120" customFormat="1">
      <c r="A58" s="124">
        <v>51</v>
      </c>
      <c r="B58" s="125"/>
      <c r="C58" s="125"/>
      <c r="D58" s="124" t="str">
        <f>IF(ISNA(VLOOKUP(C58,Hypothèses!$D$6:$G$14,4,0)),"",VLOOKUP(C58,Hypothèses!$D$6:$G$14,4,0))</f>
        <v/>
      </c>
      <c r="E58" s="125"/>
      <c r="F58" s="125"/>
      <c r="G58" s="125"/>
      <c r="H58" s="125"/>
      <c r="I58" s="125"/>
      <c r="J58" s="125"/>
      <c r="K58" s="125"/>
      <c r="L58" s="125"/>
      <c r="M58" s="125"/>
      <c r="N58" s="125"/>
      <c r="O58" s="125"/>
      <c r="P58" s="125"/>
      <c r="Q58" s="125"/>
      <c r="R58" s="125"/>
      <c r="S58" s="125"/>
      <c r="T58" s="126"/>
      <c r="U58" s="126"/>
      <c r="V58" s="126"/>
      <c r="W58" s="126"/>
      <c r="X58" s="126"/>
      <c r="Y58" s="114"/>
      <c r="Z58" s="126">
        <f>IF(ISNA(E58*VLOOKUP($C58,Hypothèses!$D$6:$F$13,3,0)),0,E58*VLOOKUP($C58,Hypothèses!$D$6:$F$13,3,0))</f>
        <v>0</v>
      </c>
      <c r="AA58" s="126">
        <f>IF(ISNA(F58*VLOOKUP($C58,Hypothèses!$D$6:$F$13,3,0)),0,F58*VLOOKUP($C58,Hypothèses!$D$6:$F$13,3,0))</f>
        <v>0</v>
      </c>
      <c r="AB58" s="126">
        <f>IF(ISNA(G58*VLOOKUP($C58,Hypothèses!$D$6:$F$13,3,0)),0,G58*VLOOKUP($C58,Hypothèses!$D$6:$F$13,3,0))</f>
        <v>0</v>
      </c>
      <c r="AC58" s="126">
        <f>IF(ISNA(H58*VLOOKUP($C58,Hypothèses!$D$6:$F$13,3,0)),0,H58*VLOOKUP($C58,Hypothèses!$D$6:$F$13,3,0))</f>
        <v>0</v>
      </c>
      <c r="AD58" s="126">
        <f>IF(ISNA(I58*VLOOKUP($C58,Hypothèses!$D$6:$F$13,3,0)),0,I58*VLOOKUP($C58,Hypothèses!$D$6:$F$13,3,0))</f>
        <v>0</v>
      </c>
      <c r="AE58" s="126">
        <f>IF(ISNA(J58*VLOOKUP($C58,Hypothèses!$D$6:$F$13,3,0)),0,J58*VLOOKUP($C58,Hypothèses!$D$6:$F$13,3,0))</f>
        <v>0</v>
      </c>
      <c r="AF58" s="126">
        <f>IF(ISNA(K58*VLOOKUP($C58,Hypothèses!$D$6:$F$13,3,0)),0,K58*VLOOKUP($C58,Hypothèses!$D$6:$F$13,3,0))</f>
        <v>0</v>
      </c>
      <c r="AG58" s="126">
        <f>IF(ISNA(L58*VLOOKUP($C58,Hypothèses!$D$6:$F$13,3,0)),0,L58*VLOOKUP($C58,Hypothèses!$D$6:$F$13,3,0))</f>
        <v>0</v>
      </c>
      <c r="AH58" s="126">
        <f>IF(ISNA(M58*VLOOKUP($C58,Hypothèses!$D$6:$F$13,3,0)),0,M58*VLOOKUP($C58,Hypothèses!$D$6:$F$13,3,0))</f>
        <v>0</v>
      </c>
      <c r="AI58" s="126">
        <f>IF(ISNA(N58*VLOOKUP($C58,Hypothèses!$D$6:$F$13,3,0)),0,N58*VLOOKUP($C58,Hypothèses!$D$6:$F$13,3,0))</f>
        <v>0</v>
      </c>
      <c r="AJ58" s="126">
        <f>IF(ISNA(O58*VLOOKUP($C58,Hypothèses!$D$6:$F$13,3,0)),0,O58*VLOOKUP($C58,Hypothèses!$D$6:$F$13,3,0))</f>
        <v>0</v>
      </c>
      <c r="AK58" s="126">
        <f>IF(ISNA(P58*VLOOKUP($C58,Hypothèses!$D$6:$F$13,3,0)),0,P58*VLOOKUP($C58,Hypothèses!$D$6:$F$13,3,0))</f>
        <v>0</v>
      </c>
      <c r="AL58" s="126">
        <f>IF(ISNA(Q58*VLOOKUP($C58,Hypothèses!$D$6:$F$13,3,0)),0,Q58*VLOOKUP($C58,Hypothèses!$D$6:$F$13,3,0))</f>
        <v>0</v>
      </c>
      <c r="AM58" s="126">
        <f>IF(ISNA(R58*VLOOKUP($C58,Hypothèses!$D$6:$F$13,3,0)),0,R58*VLOOKUP($C58,Hypothèses!$D$6:$F$13,3,0))</f>
        <v>0</v>
      </c>
      <c r="AN58" s="126">
        <f>IF(ISNA(S58*VLOOKUP($C58,Hypothèses!$D$6:$F$13,3,0)),0,S58*VLOOKUP($C58,Hypothèses!$D$6:$F$13,3,0))</f>
        <v>0</v>
      </c>
      <c r="AO58" s="126" t="e">
        <f>IF(ISNA(#REF!*VLOOKUP($C58,Hypothèses!$D$6:$F$13,3,0)),0,#REF!*VLOOKUP($C58,Hypothèses!$D$6:$F$13,3,0))</f>
        <v>#REF!</v>
      </c>
      <c r="AP58" s="126" t="e">
        <f>IF(ISNA(#REF!*VLOOKUP($C58,Hypothèses!$D$6:$F$13,3,0)),0,#REF!*VLOOKUP($C58,Hypothèses!$D$6:$F$13,3,0))</f>
        <v>#REF!</v>
      </c>
      <c r="AQ58" s="126" t="e">
        <f>IF(ISNA(#REF!*VLOOKUP($C58,Hypothèses!$D$6:$F$13,3,0)),0,#REF!*VLOOKUP($C58,Hypothèses!$D$6:$F$13,3,0))</f>
        <v>#REF!</v>
      </c>
      <c r="AR58" s="126" t="e">
        <f>IF(ISNA(#REF!*VLOOKUP($C58,Hypothèses!$D$6:$F$13,3,0)),0,#REF!*VLOOKUP($C58,Hypothèses!$D$6:$F$13,3,0))</f>
        <v>#REF!</v>
      </c>
      <c r="AS58" s="126" t="e">
        <f>IF(ISNA(#REF!*VLOOKUP($C58,Hypothèses!$D$6:$F$13,3,0)),0,#REF!*VLOOKUP($C58,Hypothèses!$D$6:$F$13,3,0))</f>
        <v>#REF!</v>
      </c>
      <c r="AT58" s="126" t="e">
        <f>IF(ISNA(#REF!*VLOOKUP($C58,Hypothèses!$D$6:$F$13,3,0)),0,#REF!*VLOOKUP($C58,Hypothèses!$D$6:$F$13,3,0))</f>
        <v>#REF!</v>
      </c>
      <c r="AU58" s="126" t="e">
        <f>IF(ISNA(#REF!*VLOOKUP($C58,Hypothèses!$D$6:$F$13,3,0)),0,#REF!*VLOOKUP($C58,Hypothèses!$D$6:$F$13,3,0))</f>
        <v>#REF!</v>
      </c>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9"/>
      <c r="CE58" s="119"/>
      <c r="CF58" s="119"/>
      <c r="CG58" s="119"/>
      <c r="CH58" s="119"/>
      <c r="CI58" s="119"/>
      <c r="CJ58" s="119"/>
      <c r="CK58" s="119"/>
      <c r="CL58" s="119"/>
      <c r="CM58" s="119"/>
      <c r="CN58" s="119"/>
      <c r="CO58" s="119"/>
      <c r="CP58" s="119"/>
      <c r="CQ58" s="119"/>
      <c r="CR58" s="119"/>
      <c r="CS58" s="119"/>
      <c r="CT58" s="119"/>
    </row>
    <row r="59" spans="1:98" s="120" customFormat="1">
      <c r="A59" s="124">
        <v>52</v>
      </c>
      <c r="B59" s="125"/>
      <c r="C59" s="125"/>
      <c r="D59" s="124" t="str">
        <f>IF(ISNA(VLOOKUP(C59,Hypothèses!$D$6:$G$14,4,0)),"",VLOOKUP(C59,Hypothèses!$D$6:$G$14,4,0))</f>
        <v/>
      </c>
      <c r="E59" s="125"/>
      <c r="F59" s="125"/>
      <c r="G59" s="125"/>
      <c r="H59" s="125"/>
      <c r="I59" s="125"/>
      <c r="J59" s="125"/>
      <c r="K59" s="125"/>
      <c r="L59" s="125"/>
      <c r="M59" s="125"/>
      <c r="N59" s="125"/>
      <c r="O59" s="125"/>
      <c r="P59" s="125"/>
      <c r="Q59" s="125"/>
      <c r="R59" s="125"/>
      <c r="S59" s="125"/>
      <c r="T59" s="126"/>
      <c r="U59" s="126"/>
      <c r="V59" s="126"/>
      <c r="W59" s="126"/>
      <c r="X59" s="126"/>
      <c r="Y59" s="114"/>
      <c r="Z59" s="126">
        <f>IF(ISNA(E59*VLOOKUP($C59,Hypothèses!$D$6:$F$13,3,0)),0,E59*VLOOKUP($C59,Hypothèses!$D$6:$F$13,3,0))</f>
        <v>0</v>
      </c>
      <c r="AA59" s="126">
        <f>IF(ISNA(F59*VLOOKUP($C59,Hypothèses!$D$6:$F$13,3,0)),0,F59*VLOOKUP($C59,Hypothèses!$D$6:$F$13,3,0))</f>
        <v>0</v>
      </c>
      <c r="AB59" s="126">
        <f>IF(ISNA(G59*VLOOKUP($C59,Hypothèses!$D$6:$F$13,3,0)),0,G59*VLOOKUP($C59,Hypothèses!$D$6:$F$13,3,0))</f>
        <v>0</v>
      </c>
      <c r="AC59" s="126">
        <f>IF(ISNA(H59*VLOOKUP($C59,Hypothèses!$D$6:$F$13,3,0)),0,H59*VLOOKUP($C59,Hypothèses!$D$6:$F$13,3,0))</f>
        <v>0</v>
      </c>
      <c r="AD59" s="126">
        <f>IF(ISNA(I59*VLOOKUP($C59,Hypothèses!$D$6:$F$13,3,0)),0,I59*VLOOKUP($C59,Hypothèses!$D$6:$F$13,3,0))</f>
        <v>0</v>
      </c>
      <c r="AE59" s="126">
        <f>IF(ISNA(J59*VLOOKUP($C59,Hypothèses!$D$6:$F$13,3,0)),0,J59*VLOOKUP($C59,Hypothèses!$D$6:$F$13,3,0))</f>
        <v>0</v>
      </c>
      <c r="AF59" s="126">
        <f>IF(ISNA(K59*VLOOKUP($C59,Hypothèses!$D$6:$F$13,3,0)),0,K59*VLOOKUP($C59,Hypothèses!$D$6:$F$13,3,0))</f>
        <v>0</v>
      </c>
      <c r="AG59" s="126">
        <f>IF(ISNA(L59*VLOOKUP($C59,Hypothèses!$D$6:$F$13,3,0)),0,L59*VLOOKUP($C59,Hypothèses!$D$6:$F$13,3,0))</f>
        <v>0</v>
      </c>
      <c r="AH59" s="126">
        <f>IF(ISNA(M59*VLOOKUP($C59,Hypothèses!$D$6:$F$13,3,0)),0,M59*VLOOKUP($C59,Hypothèses!$D$6:$F$13,3,0))</f>
        <v>0</v>
      </c>
      <c r="AI59" s="126">
        <f>IF(ISNA(N59*VLOOKUP($C59,Hypothèses!$D$6:$F$13,3,0)),0,N59*VLOOKUP($C59,Hypothèses!$D$6:$F$13,3,0))</f>
        <v>0</v>
      </c>
      <c r="AJ59" s="126">
        <f>IF(ISNA(O59*VLOOKUP($C59,Hypothèses!$D$6:$F$13,3,0)),0,O59*VLOOKUP($C59,Hypothèses!$D$6:$F$13,3,0))</f>
        <v>0</v>
      </c>
      <c r="AK59" s="126">
        <f>IF(ISNA(P59*VLOOKUP($C59,Hypothèses!$D$6:$F$13,3,0)),0,P59*VLOOKUP($C59,Hypothèses!$D$6:$F$13,3,0))</f>
        <v>0</v>
      </c>
      <c r="AL59" s="126">
        <f>IF(ISNA(Q59*VLOOKUP($C59,Hypothèses!$D$6:$F$13,3,0)),0,Q59*VLOOKUP($C59,Hypothèses!$D$6:$F$13,3,0))</f>
        <v>0</v>
      </c>
      <c r="AM59" s="126">
        <f>IF(ISNA(R59*VLOOKUP($C59,Hypothèses!$D$6:$F$13,3,0)),0,R59*VLOOKUP($C59,Hypothèses!$D$6:$F$13,3,0))</f>
        <v>0</v>
      </c>
      <c r="AN59" s="126">
        <f>IF(ISNA(S59*VLOOKUP($C59,Hypothèses!$D$6:$F$13,3,0)),0,S59*VLOOKUP($C59,Hypothèses!$D$6:$F$13,3,0))</f>
        <v>0</v>
      </c>
      <c r="AO59" s="126" t="e">
        <f>IF(ISNA(#REF!*VLOOKUP($C59,Hypothèses!$D$6:$F$13,3,0)),0,#REF!*VLOOKUP($C59,Hypothèses!$D$6:$F$13,3,0))</f>
        <v>#REF!</v>
      </c>
      <c r="AP59" s="126" t="e">
        <f>IF(ISNA(#REF!*VLOOKUP($C59,Hypothèses!$D$6:$F$13,3,0)),0,#REF!*VLOOKUP($C59,Hypothèses!$D$6:$F$13,3,0))</f>
        <v>#REF!</v>
      </c>
      <c r="AQ59" s="126" t="e">
        <f>IF(ISNA(#REF!*VLOOKUP($C59,Hypothèses!$D$6:$F$13,3,0)),0,#REF!*VLOOKUP($C59,Hypothèses!$D$6:$F$13,3,0))</f>
        <v>#REF!</v>
      </c>
      <c r="AR59" s="126" t="e">
        <f>IF(ISNA(#REF!*VLOOKUP($C59,Hypothèses!$D$6:$F$13,3,0)),0,#REF!*VLOOKUP($C59,Hypothèses!$D$6:$F$13,3,0))</f>
        <v>#REF!</v>
      </c>
      <c r="AS59" s="126" t="e">
        <f>IF(ISNA(#REF!*VLOOKUP($C59,Hypothèses!$D$6:$F$13,3,0)),0,#REF!*VLOOKUP($C59,Hypothèses!$D$6:$F$13,3,0))</f>
        <v>#REF!</v>
      </c>
      <c r="AT59" s="126" t="e">
        <f>IF(ISNA(#REF!*VLOOKUP($C59,Hypothèses!$D$6:$F$13,3,0)),0,#REF!*VLOOKUP($C59,Hypothèses!$D$6:$F$13,3,0))</f>
        <v>#REF!</v>
      </c>
      <c r="AU59" s="126" t="e">
        <f>IF(ISNA(#REF!*VLOOKUP($C59,Hypothèses!$D$6:$F$13,3,0)),0,#REF!*VLOOKUP($C59,Hypothèses!$D$6:$F$13,3,0))</f>
        <v>#REF!</v>
      </c>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9"/>
      <c r="CE59" s="119"/>
      <c r="CF59" s="119"/>
      <c r="CG59" s="119"/>
      <c r="CH59" s="119"/>
      <c r="CI59" s="119"/>
      <c r="CJ59" s="119"/>
      <c r="CK59" s="119"/>
      <c r="CL59" s="119"/>
      <c r="CM59" s="119"/>
      <c r="CN59" s="119"/>
      <c r="CO59" s="119"/>
      <c r="CP59" s="119"/>
      <c r="CQ59" s="119"/>
      <c r="CR59" s="119"/>
      <c r="CS59" s="119"/>
      <c r="CT59" s="119"/>
    </row>
    <row r="60" spans="1:98" s="120" customFormat="1">
      <c r="A60" s="124">
        <v>53</v>
      </c>
      <c r="B60" s="125"/>
      <c r="C60" s="125"/>
      <c r="D60" s="124" t="str">
        <f>IF(ISNA(VLOOKUP(C60,Hypothèses!$D$6:$G$14,4,0)),"",VLOOKUP(C60,Hypothèses!$D$6:$G$14,4,0))</f>
        <v/>
      </c>
      <c r="E60" s="125"/>
      <c r="F60" s="125"/>
      <c r="G60" s="125"/>
      <c r="H60" s="125"/>
      <c r="I60" s="125"/>
      <c r="J60" s="125"/>
      <c r="K60" s="125"/>
      <c r="L60" s="125"/>
      <c r="M60" s="125"/>
      <c r="N60" s="125"/>
      <c r="O60" s="125"/>
      <c r="P60" s="125"/>
      <c r="Q60" s="125"/>
      <c r="R60" s="125"/>
      <c r="S60" s="125"/>
      <c r="T60" s="126"/>
      <c r="U60" s="126"/>
      <c r="V60" s="126"/>
      <c r="W60" s="126"/>
      <c r="X60" s="126"/>
      <c r="Y60" s="114"/>
      <c r="Z60" s="126">
        <f>IF(ISNA(E60*VLOOKUP($C60,Hypothèses!$D$6:$F$13,3,0)),0,E60*VLOOKUP($C60,Hypothèses!$D$6:$F$13,3,0))</f>
        <v>0</v>
      </c>
      <c r="AA60" s="126">
        <f>IF(ISNA(F60*VLOOKUP($C60,Hypothèses!$D$6:$F$13,3,0)),0,F60*VLOOKUP($C60,Hypothèses!$D$6:$F$13,3,0))</f>
        <v>0</v>
      </c>
      <c r="AB60" s="126">
        <f>IF(ISNA(G60*VLOOKUP($C60,Hypothèses!$D$6:$F$13,3,0)),0,G60*VLOOKUP($C60,Hypothèses!$D$6:$F$13,3,0))</f>
        <v>0</v>
      </c>
      <c r="AC60" s="126">
        <f>IF(ISNA(H60*VLOOKUP($C60,Hypothèses!$D$6:$F$13,3,0)),0,H60*VLOOKUP($C60,Hypothèses!$D$6:$F$13,3,0))</f>
        <v>0</v>
      </c>
      <c r="AD60" s="126">
        <f>IF(ISNA(I60*VLOOKUP($C60,Hypothèses!$D$6:$F$13,3,0)),0,I60*VLOOKUP($C60,Hypothèses!$D$6:$F$13,3,0))</f>
        <v>0</v>
      </c>
      <c r="AE60" s="126">
        <f>IF(ISNA(J60*VLOOKUP($C60,Hypothèses!$D$6:$F$13,3,0)),0,J60*VLOOKUP($C60,Hypothèses!$D$6:$F$13,3,0))</f>
        <v>0</v>
      </c>
      <c r="AF60" s="126">
        <f>IF(ISNA(K60*VLOOKUP($C60,Hypothèses!$D$6:$F$13,3,0)),0,K60*VLOOKUP($C60,Hypothèses!$D$6:$F$13,3,0))</f>
        <v>0</v>
      </c>
      <c r="AG60" s="126">
        <f>IF(ISNA(L60*VLOOKUP($C60,Hypothèses!$D$6:$F$13,3,0)),0,L60*VLOOKUP($C60,Hypothèses!$D$6:$F$13,3,0))</f>
        <v>0</v>
      </c>
      <c r="AH60" s="126">
        <f>IF(ISNA(M60*VLOOKUP($C60,Hypothèses!$D$6:$F$13,3,0)),0,M60*VLOOKUP($C60,Hypothèses!$D$6:$F$13,3,0))</f>
        <v>0</v>
      </c>
      <c r="AI60" s="126">
        <f>IF(ISNA(N60*VLOOKUP($C60,Hypothèses!$D$6:$F$13,3,0)),0,N60*VLOOKUP($C60,Hypothèses!$D$6:$F$13,3,0))</f>
        <v>0</v>
      </c>
      <c r="AJ60" s="126">
        <f>IF(ISNA(O60*VLOOKUP($C60,Hypothèses!$D$6:$F$13,3,0)),0,O60*VLOOKUP($C60,Hypothèses!$D$6:$F$13,3,0))</f>
        <v>0</v>
      </c>
      <c r="AK60" s="126">
        <f>IF(ISNA(P60*VLOOKUP($C60,Hypothèses!$D$6:$F$13,3,0)),0,P60*VLOOKUP($C60,Hypothèses!$D$6:$F$13,3,0))</f>
        <v>0</v>
      </c>
      <c r="AL60" s="126">
        <f>IF(ISNA(Q60*VLOOKUP($C60,Hypothèses!$D$6:$F$13,3,0)),0,Q60*VLOOKUP($C60,Hypothèses!$D$6:$F$13,3,0))</f>
        <v>0</v>
      </c>
      <c r="AM60" s="126">
        <f>IF(ISNA(R60*VLOOKUP($C60,Hypothèses!$D$6:$F$13,3,0)),0,R60*VLOOKUP($C60,Hypothèses!$D$6:$F$13,3,0))</f>
        <v>0</v>
      </c>
      <c r="AN60" s="126">
        <f>IF(ISNA(S60*VLOOKUP($C60,Hypothèses!$D$6:$F$13,3,0)),0,S60*VLOOKUP($C60,Hypothèses!$D$6:$F$13,3,0))</f>
        <v>0</v>
      </c>
      <c r="AO60" s="126" t="e">
        <f>IF(ISNA(#REF!*VLOOKUP($C60,Hypothèses!$D$6:$F$13,3,0)),0,#REF!*VLOOKUP($C60,Hypothèses!$D$6:$F$13,3,0))</f>
        <v>#REF!</v>
      </c>
      <c r="AP60" s="126" t="e">
        <f>IF(ISNA(#REF!*VLOOKUP($C60,Hypothèses!$D$6:$F$13,3,0)),0,#REF!*VLOOKUP($C60,Hypothèses!$D$6:$F$13,3,0))</f>
        <v>#REF!</v>
      </c>
      <c r="AQ60" s="126" t="e">
        <f>IF(ISNA(#REF!*VLOOKUP($C60,Hypothèses!$D$6:$F$13,3,0)),0,#REF!*VLOOKUP($C60,Hypothèses!$D$6:$F$13,3,0))</f>
        <v>#REF!</v>
      </c>
      <c r="AR60" s="126" t="e">
        <f>IF(ISNA(#REF!*VLOOKUP($C60,Hypothèses!$D$6:$F$13,3,0)),0,#REF!*VLOOKUP($C60,Hypothèses!$D$6:$F$13,3,0))</f>
        <v>#REF!</v>
      </c>
      <c r="AS60" s="126" t="e">
        <f>IF(ISNA(#REF!*VLOOKUP($C60,Hypothèses!$D$6:$F$13,3,0)),0,#REF!*VLOOKUP($C60,Hypothèses!$D$6:$F$13,3,0))</f>
        <v>#REF!</v>
      </c>
      <c r="AT60" s="126" t="e">
        <f>IF(ISNA(#REF!*VLOOKUP($C60,Hypothèses!$D$6:$F$13,3,0)),0,#REF!*VLOOKUP($C60,Hypothèses!$D$6:$F$13,3,0))</f>
        <v>#REF!</v>
      </c>
      <c r="AU60" s="126" t="e">
        <f>IF(ISNA(#REF!*VLOOKUP($C60,Hypothèses!$D$6:$F$13,3,0)),0,#REF!*VLOOKUP($C60,Hypothèses!$D$6:$F$13,3,0))</f>
        <v>#REF!</v>
      </c>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9"/>
      <c r="CE60" s="119"/>
      <c r="CF60" s="119"/>
      <c r="CG60" s="119"/>
      <c r="CH60" s="119"/>
      <c r="CI60" s="119"/>
      <c r="CJ60" s="119"/>
      <c r="CK60" s="119"/>
      <c r="CL60" s="119"/>
      <c r="CM60" s="119"/>
      <c r="CN60" s="119"/>
      <c r="CO60" s="119"/>
      <c r="CP60" s="119"/>
      <c r="CQ60" s="119"/>
      <c r="CR60" s="119"/>
      <c r="CS60" s="119"/>
      <c r="CT60" s="119"/>
    </row>
    <row r="61" spans="1:98" s="120" customFormat="1">
      <c r="A61" s="124">
        <v>54</v>
      </c>
      <c r="B61" s="125"/>
      <c r="C61" s="125"/>
      <c r="D61" s="124" t="str">
        <f>IF(ISNA(VLOOKUP(C61,Hypothèses!$D$6:$G$14,4,0)),"",VLOOKUP(C61,Hypothèses!$D$6:$G$14,4,0))</f>
        <v/>
      </c>
      <c r="E61" s="125"/>
      <c r="F61" s="125"/>
      <c r="G61" s="125"/>
      <c r="H61" s="125"/>
      <c r="I61" s="125"/>
      <c r="J61" s="125"/>
      <c r="K61" s="125"/>
      <c r="L61" s="125"/>
      <c r="M61" s="125"/>
      <c r="N61" s="125"/>
      <c r="O61" s="125"/>
      <c r="P61" s="125"/>
      <c r="Q61" s="125"/>
      <c r="R61" s="125"/>
      <c r="S61" s="125"/>
      <c r="T61" s="126"/>
      <c r="U61" s="126"/>
      <c r="V61" s="126"/>
      <c r="W61" s="126"/>
      <c r="X61" s="126"/>
      <c r="Y61" s="114"/>
      <c r="Z61" s="126">
        <f>IF(ISNA(E61*VLOOKUP($C61,Hypothèses!$D$6:$F$13,3,0)),0,E61*VLOOKUP($C61,Hypothèses!$D$6:$F$13,3,0))</f>
        <v>0</v>
      </c>
      <c r="AA61" s="126">
        <f>IF(ISNA(F61*VLOOKUP($C61,Hypothèses!$D$6:$F$13,3,0)),0,F61*VLOOKUP($C61,Hypothèses!$D$6:$F$13,3,0))</f>
        <v>0</v>
      </c>
      <c r="AB61" s="126">
        <f>IF(ISNA(G61*VLOOKUP($C61,Hypothèses!$D$6:$F$13,3,0)),0,G61*VLOOKUP($C61,Hypothèses!$D$6:$F$13,3,0))</f>
        <v>0</v>
      </c>
      <c r="AC61" s="126">
        <f>IF(ISNA(H61*VLOOKUP($C61,Hypothèses!$D$6:$F$13,3,0)),0,H61*VLOOKUP($C61,Hypothèses!$D$6:$F$13,3,0))</f>
        <v>0</v>
      </c>
      <c r="AD61" s="126">
        <f>IF(ISNA(I61*VLOOKUP($C61,Hypothèses!$D$6:$F$13,3,0)),0,I61*VLOOKUP($C61,Hypothèses!$D$6:$F$13,3,0))</f>
        <v>0</v>
      </c>
      <c r="AE61" s="126">
        <f>IF(ISNA(J61*VLOOKUP($C61,Hypothèses!$D$6:$F$13,3,0)),0,J61*VLOOKUP($C61,Hypothèses!$D$6:$F$13,3,0))</f>
        <v>0</v>
      </c>
      <c r="AF61" s="126">
        <f>IF(ISNA(K61*VLOOKUP($C61,Hypothèses!$D$6:$F$13,3,0)),0,K61*VLOOKUP($C61,Hypothèses!$D$6:$F$13,3,0))</f>
        <v>0</v>
      </c>
      <c r="AG61" s="126">
        <f>IF(ISNA(L61*VLOOKUP($C61,Hypothèses!$D$6:$F$13,3,0)),0,L61*VLOOKUP($C61,Hypothèses!$D$6:$F$13,3,0))</f>
        <v>0</v>
      </c>
      <c r="AH61" s="126">
        <f>IF(ISNA(M61*VLOOKUP($C61,Hypothèses!$D$6:$F$13,3,0)),0,M61*VLOOKUP($C61,Hypothèses!$D$6:$F$13,3,0))</f>
        <v>0</v>
      </c>
      <c r="AI61" s="126">
        <f>IF(ISNA(N61*VLOOKUP($C61,Hypothèses!$D$6:$F$13,3,0)),0,N61*VLOOKUP($C61,Hypothèses!$D$6:$F$13,3,0))</f>
        <v>0</v>
      </c>
      <c r="AJ61" s="126">
        <f>IF(ISNA(O61*VLOOKUP($C61,Hypothèses!$D$6:$F$13,3,0)),0,O61*VLOOKUP($C61,Hypothèses!$D$6:$F$13,3,0))</f>
        <v>0</v>
      </c>
      <c r="AK61" s="126">
        <f>IF(ISNA(P61*VLOOKUP($C61,Hypothèses!$D$6:$F$13,3,0)),0,P61*VLOOKUP($C61,Hypothèses!$D$6:$F$13,3,0))</f>
        <v>0</v>
      </c>
      <c r="AL61" s="126">
        <f>IF(ISNA(Q61*VLOOKUP($C61,Hypothèses!$D$6:$F$13,3,0)),0,Q61*VLOOKUP($C61,Hypothèses!$D$6:$F$13,3,0))</f>
        <v>0</v>
      </c>
      <c r="AM61" s="126">
        <f>IF(ISNA(R61*VLOOKUP($C61,Hypothèses!$D$6:$F$13,3,0)),0,R61*VLOOKUP($C61,Hypothèses!$D$6:$F$13,3,0))</f>
        <v>0</v>
      </c>
      <c r="AN61" s="126">
        <f>IF(ISNA(S61*VLOOKUP($C61,Hypothèses!$D$6:$F$13,3,0)),0,S61*VLOOKUP($C61,Hypothèses!$D$6:$F$13,3,0))</f>
        <v>0</v>
      </c>
      <c r="AO61" s="126" t="e">
        <f>IF(ISNA(#REF!*VLOOKUP($C61,Hypothèses!$D$6:$F$13,3,0)),0,#REF!*VLOOKUP($C61,Hypothèses!$D$6:$F$13,3,0))</f>
        <v>#REF!</v>
      </c>
      <c r="AP61" s="126" t="e">
        <f>IF(ISNA(#REF!*VLOOKUP($C61,Hypothèses!$D$6:$F$13,3,0)),0,#REF!*VLOOKUP($C61,Hypothèses!$D$6:$F$13,3,0))</f>
        <v>#REF!</v>
      </c>
      <c r="AQ61" s="126" t="e">
        <f>IF(ISNA(#REF!*VLOOKUP($C61,Hypothèses!$D$6:$F$13,3,0)),0,#REF!*VLOOKUP($C61,Hypothèses!$D$6:$F$13,3,0))</f>
        <v>#REF!</v>
      </c>
      <c r="AR61" s="126" t="e">
        <f>IF(ISNA(#REF!*VLOOKUP($C61,Hypothèses!$D$6:$F$13,3,0)),0,#REF!*VLOOKUP($C61,Hypothèses!$D$6:$F$13,3,0))</f>
        <v>#REF!</v>
      </c>
      <c r="AS61" s="126" t="e">
        <f>IF(ISNA(#REF!*VLOOKUP($C61,Hypothèses!$D$6:$F$13,3,0)),0,#REF!*VLOOKUP($C61,Hypothèses!$D$6:$F$13,3,0))</f>
        <v>#REF!</v>
      </c>
      <c r="AT61" s="126" t="e">
        <f>IF(ISNA(#REF!*VLOOKUP($C61,Hypothèses!$D$6:$F$13,3,0)),0,#REF!*VLOOKUP($C61,Hypothèses!$D$6:$F$13,3,0))</f>
        <v>#REF!</v>
      </c>
      <c r="AU61" s="126" t="e">
        <f>IF(ISNA(#REF!*VLOOKUP($C61,Hypothèses!$D$6:$F$13,3,0)),0,#REF!*VLOOKUP($C61,Hypothèses!$D$6:$F$13,3,0))</f>
        <v>#REF!</v>
      </c>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9"/>
      <c r="CE61" s="119"/>
      <c r="CF61" s="119"/>
      <c r="CG61" s="119"/>
      <c r="CH61" s="119"/>
      <c r="CI61" s="119"/>
      <c r="CJ61" s="119"/>
      <c r="CK61" s="119"/>
      <c r="CL61" s="119"/>
      <c r="CM61" s="119"/>
      <c r="CN61" s="119"/>
      <c r="CO61" s="119"/>
      <c r="CP61" s="119"/>
      <c r="CQ61" s="119"/>
      <c r="CR61" s="119"/>
      <c r="CS61" s="119"/>
      <c r="CT61" s="119"/>
    </row>
    <row r="62" spans="1:98" s="120" customFormat="1">
      <c r="A62" s="124">
        <v>55</v>
      </c>
      <c r="B62" s="125"/>
      <c r="C62" s="125"/>
      <c r="D62" s="124" t="str">
        <f>IF(ISNA(VLOOKUP(C62,Hypothèses!$D$6:$G$14,4,0)),"",VLOOKUP(C62,Hypothèses!$D$6:$G$14,4,0))</f>
        <v/>
      </c>
      <c r="E62" s="125"/>
      <c r="F62" s="125"/>
      <c r="G62" s="125"/>
      <c r="H62" s="125"/>
      <c r="I62" s="125"/>
      <c r="J62" s="125"/>
      <c r="K62" s="125"/>
      <c r="L62" s="125"/>
      <c r="M62" s="125"/>
      <c r="N62" s="125"/>
      <c r="O62" s="125"/>
      <c r="P62" s="125"/>
      <c r="Q62" s="125"/>
      <c r="R62" s="125"/>
      <c r="S62" s="125"/>
      <c r="T62" s="126"/>
      <c r="U62" s="126"/>
      <c r="V62" s="126"/>
      <c r="W62" s="126"/>
      <c r="X62" s="126"/>
      <c r="Y62" s="114"/>
      <c r="Z62" s="126">
        <f>IF(ISNA(E62*VLOOKUP($C62,Hypothèses!$D$6:$F$13,3,0)),0,E62*VLOOKUP($C62,Hypothèses!$D$6:$F$13,3,0))</f>
        <v>0</v>
      </c>
      <c r="AA62" s="126">
        <f>IF(ISNA(F62*VLOOKUP($C62,Hypothèses!$D$6:$F$13,3,0)),0,F62*VLOOKUP($C62,Hypothèses!$D$6:$F$13,3,0))</f>
        <v>0</v>
      </c>
      <c r="AB62" s="126">
        <f>IF(ISNA(G62*VLOOKUP($C62,Hypothèses!$D$6:$F$13,3,0)),0,G62*VLOOKUP($C62,Hypothèses!$D$6:$F$13,3,0))</f>
        <v>0</v>
      </c>
      <c r="AC62" s="126">
        <f>IF(ISNA(H62*VLOOKUP($C62,Hypothèses!$D$6:$F$13,3,0)),0,H62*VLOOKUP($C62,Hypothèses!$D$6:$F$13,3,0))</f>
        <v>0</v>
      </c>
      <c r="AD62" s="126">
        <f>IF(ISNA(I62*VLOOKUP($C62,Hypothèses!$D$6:$F$13,3,0)),0,I62*VLOOKUP($C62,Hypothèses!$D$6:$F$13,3,0))</f>
        <v>0</v>
      </c>
      <c r="AE62" s="126">
        <f>IF(ISNA(J62*VLOOKUP($C62,Hypothèses!$D$6:$F$13,3,0)),0,J62*VLOOKUP($C62,Hypothèses!$D$6:$F$13,3,0))</f>
        <v>0</v>
      </c>
      <c r="AF62" s="126">
        <f>IF(ISNA(K62*VLOOKUP($C62,Hypothèses!$D$6:$F$13,3,0)),0,K62*VLOOKUP($C62,Hypothèses!$D$6:$F$13,3,0))</f>
        <v>0</v>
      </c>
      <c r="AG62" s="126">
        <f>IF(ISNA(L62*VLOOKUP($C62,Hypothèses!$D$6:$F$13,3,0)),0,L62*VLOOKUP($C62,Hypothèses!$D$6:$F$13,3,0))</f>
        <v>0</v>
      </c>
      <c r="AH62" s="126">
        <f>IF(ISNA(M62*VLOOKUP($C62,Hypothèses!$D$6:$F$13,3,0)),0,M62*VLOOKUP($C62,Hypothèses!$D$6:$F$13,3,0))</f>
        <v>0</v>
      </c>
      <c r="AI62" s="126">
        <f>IF(ISNA(N62*VLOOKUP($C62,Hypothèses!$D$6:$F$13,3,0)),0,N62*VLOOKUP($C62,Hypothèses!$D$6:$F$13,3,0))</f>
        <v>0</v>
      </c>
      <c r="AJ62" s="126">
        <f>IF(ISNA(O62*VLOOKUP($C62,Hypothèses!$D$6:$F$13,3,0)),0,O62*VLOOKUP($C62,Hypothèses!$D$6:$F$13,3,0))</f>
        <v>0</v>
      </c>
      <c r="AK62" s="126">
        <f>IF(ISNA(P62*VLOOKUP($C62,Hypothèses!$D$6:$F$13,3,0)),0,P62*VLOOKUP($C62,Hypothèses!$D$6:$F$13,3,0))</f>
        <v>0</v>
      </c>
      <c r="AL62" s="126">
        <f>IF(ISNA(Q62*VLOOKUP($C62,Hypothèses!$D$6:$F$13,3,0)),0,Q62*VLOOKUP($C62,Hypothèses!$D$6:$F$13,3,0))</f>
        <v>0</v>
      </c>
      <c r="AM62" s="126">
        <f>IF(ISNA(R62*VLOOKUP($C62,Hypothèses!$D$6:$F$13,3,0)),0,R62*VLOOKUP($C62,Hypothèses!$D$6:$F$13,3,0))</f>
        <v>0</v>
      </c>
      <c r="AN62" s="126">
        <f>IF(ISNA(S62*VLOOKUP($C62,Hypothèses!$D$6:$F$13,3,0)),0,S62*VLOOKUP($C62,Hypothèses!$D$6:$F$13,3,0))</f>
        <v>0</v>
      </c>
      <c r="AO62" s="126" t="e">
        <f>IF(ISNA(#REF!*VLOOKUP($C62,Hypothèses!$D$6:$F$13,3,0)),0,#REF!*VLOOKUP($C62,Hypothèses!$D$6:$F$13,3,0))</f>
        <v>#REF!</v>
      </c>
      <c r="AP62" s="126" t="e">
        <f>IF(ISNA(#REF!*VLOOKUP($C62,Hypothèses!$D$6:$F$13,3,0)),0,#REF!*VLOOKUP($C62,Hypothèses!$D$6:$F$13,3,0))</f>
        <v>#REF!</v>
      </c>
      <c r="AQ62" s="126" t="e">
        <f>IF(ISNA(#REF!*VLOOKUP($C62,Hypothèses!$D$6:$F$13,3,0)),0,#REF!*VLOOKUP($C62,Hypothèses!$D$6:$F$13,3,0))</f>
        <v>#REF!</v>
      </c>
      <c r="AR62" s="126" t="e">
        <f>IF(ISNA(#REF!*VLOOKUP($C62,Hypothèses!$D$6:$F$13,3,0)),0,#REF!*VLOOKUP($C62,Hypothèses!$D$6:$F$13,3,0))</f>
        <v>#REF!</v>
      </c>
      <c r="AS62" s="126" t="e">
        <f>IF(ISNA(#REF!*VLOOKUP($C62,Hypothèses!$D$6:$F$13,3,0)),0,#REF!*VLOOKUP($C62,Hypothèses!$D$6:$F$13,3,0))</f>
        <v>#REF!</v>
      </c>
      <c r="AT62" s="126" t="e">
        <f>IF(ISNA(#REF!*VLOOKUP($C62,Hypothèses!$D$6:$F$13,3,0)),0,#REF!*VLOOKUP($C62,Hypothèses!$D$6:$F$13,3,0))</f>
        <v>#REF!</v>
      </c>
      <c r="AU62" s="126" t="e">
        <f>IF(ISNA(#REF!*VLOOKUP($C62,Hypothèses!$D$6:$F$13,3,0)),0,#REF!*VLOOKUP($C62,Hypothèses!$D$6:$F$13,3,0))</f>
        <v>#REF!</v>
      </c>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9"/>
      <c r="CE62" s="119"/>
      <c r="CF62" s="119"/>
      <c r="CG62" s="119"/>
      <c r="CH62" s="119"/>
      <c r="CI62" s="119"/>
      <c r="CJ62" s="119"/>
      <c r="CK62" s="119"/>
      <c r="CL62" s="119"/>
      <c r="CM62" s="119"/>
      <c r="CN62" s="119"/>
      <c r="CO62" s="119"/>
      <c r="CP62" s="119"/>
      <c r="CQ62" s="119"/>
      <c r="CR62" s="119"/>
      <c r="CS62" s="119"/>
      <c r="CT62" s="119"/>
    </row>
    <row r="63" spans="1:98" s="120" customFormat="1">
      <c r="A63" s="124">
        <v>56</v>
      </c>
      <c r="B63" s="125"/>
      <c r="C63" s="125"/>
      <c r="D63" s="124" t="str">
        <f>IF(ISNA(VLOOKUP(C63,Hypothèses!$D$6:$G$14,4,0)),"",VLOOKUP(C63,Hypothèses!$D$6:$G$14,4,0))</f>
        <v/>
      </c>
      <c r="E63" s="125"/>
      <c r="F63" s="125"/>
      <c r="G63" s="125"/>
      <c r="H63" s="125"/>
      <c r="I63" s="125"/>
      <c r="J63" s="125"/>
      <c r="K63" s="125"/>
      <c r="L63" s="125"/>
      <c r="M63" s="125"/>
      <c r="N63" s="125"/>
      <c r="O63" s="125"/>
      <c r="P63" s="125"/>
      <c r="Q63" s="125"/>
      <c r="R63" s="125"/>
      <c r="S63" s="125"/>
      <c r="T63" s="126"/>
      <c r="U63" s="126"/>
      <c r="V63" s="126"/>
      <c r="W63" s="126"/>
      <c r="X63" s="126"/>
      <c r="Y63" s="114"/>
      <c r="Z63" s="126">
        <f>IF(ISNA(E63*VLOOKUP($C63,Hypothèses!$D$6:$F$13,3,0)),0,E63*VLOOKUP($C63,Hypothèses!$D$6:$F$13,3,0))</f>
        <v>0</v>
      </c>
      <c r="AA63" s="126">
        <f>IF(ISNA(F63*VLOOKUP($C63,Hypothèses!$D$6:$F$13,3,0)),0,F63*VLOOKUP($C63,Hypothèses!$D$6:$F$13,3,0))</f>
        <v>0</v>
      </c>
      <c r="AB63" s="126">
        <f>IF(ISNA(G63*VLOOKUP($C63,Hypothèses!$D$6:$F$13,3,0)),0,G63*VLOOKUP($C63,Hypothèses!$D$6:$F$13,3,0))</f>
        <v>0</v>
      </c>
      <c r="AC63" s="126">
        <f>IF(ISNA(H63*VLOOKUP($C63,Hypothèses!$D$6:$F$13,3,0)),0,H63*VLOOKUP($C63,Hypothèses!$D$6:$F$13,3,0))</f>
        <v>0</v>
      </c>
      <c r="AD63" s="126">
        <f>IF(ISNA(I63*VLOOKUP($C63,Hypothèses!$D$6:$F$13,3,0)),0,I63*VLOOKUP($C63,Hypothèses!$D$6:$F$13,3,0))</f>
        <v>0</v>
      </c>
      <c r="AE63" s="126">
        <f>IF(ISNA(J63*VLOOKUP($C63,Hypothèses!$D$6:$F$13,3,0)),0,J63*VLOOKUP($C63,Hypothèses!$D$6:$F$13,3,0))</f>
        <v>0</v>
      </c>
      <c r="AF63" s="126">
        <f>IF(ISNA(K63*VLOOKUP($C63,Hypothèses!$D$6:$F$13,3,0)),0,K63*VLOOKUP($C63,Hypothèses!$D$6:$F$13,3,0))</f>
        <v>0</v>
      </c>
      <c r="AG63" s="126">
        <f>IF(ISNA(L63*VLOOKUP($C63,Hypothèses!$D$6:$F$13,3,0)),0,L63*VLOOKUP($C63,Hypothèses!$D$6:$F$13,3,0))</f>
        <v>0</v>
      </c>
      <c r="AH63" s="126">
        <f>IF(ISNA(M63*VLOOKUP($C63,Hypothèses!$D$6:$F$13,3,0)),0,M63*VLOOKUP($C63,Hypothèses!$D$6:$F$13,3,0))</f>
        <v>0</v>
      </c>
      <c r="AI63" s="126">
        <f>IF(ISNA(N63*VLOOKUP($C63,Hypothèses!$D$6:$F$13,3,0)),0,N63*VLOOKUP($C63,Hypothèses!$D$6:$F$13,3,0))</f>
        <v>0</v>
      </c>
      <c r="AJ63" s="126">
        <f>IF(ISNA(O63*VLOOKUP($C63,Hypothèses!$D$6:$F$13,3,0)),0,O63*VLOOKUP($C63,Hypothèses!$D$6:$F$13,3,0))</f>
        <v>0</v>
      </c>
      <c r="AK63" s="126">
        <f>IF(ISNA(P63*VLOOKUP($C63,Hypothèses!$D$6:$F$13,3,0)),0,P63*VLOOKUP($C63,Hypothèses!$D$6:$F$13,3,0))</f>
        <v>0</v>
      </c>
      <c r="AL63" s="126">
        <f>IF(ISNA(Q63*VLOOKUP($C63,Hypothèses!$D$6:$F$13,3,0)),0,Q63*VLOOKUP($C63,Hypothèses!$D$6:$F$13,3,0))</f>
        <v>0</v>
      </c>
      <c r="AM63" s="126">
        <f>IF(ISNA(R63*VLOOKUP($C63,Hypothèses!$D$6:$F$13,3,0)),0,R63*VLOOKUP($C63,Hypothèses!$D$6:$F$13,3,0))</f>
        <v>0</v>
      </c>
      <c r="AN63" s="126">
        <f>IF(ISNA(S63*VLOOKUP($C63,Hypothèses!$D$6:$F$13,3,0)),0,S63*VLOOKUP($C63,Hypothèses!$D$6:$F$13,3,0))</f>
        <v>0</v>
      </c>
      <c r="AO63" s="126" t="e">
        <f>IF(ISNA(#REF!*VLOOKUP($C63,Hypothèses!$D$6:$F$13,3,0)),0,#REF!*VLOOKUP($C63,Hypothèses!$D$6:$F$13,3,0))</f>
        <v>#REF!</v>
      </c>
      <c r="AP63" s="126" t="e">
        <f>IF(ISNA(#REF!*VLOOKUP($C63,Hypothèses!$D$6:$F$13,3,0)),0,#REF!*VLOOKUP($C63,Hypothèses!$D$6:$F$13,3,0))</f>
        <v>#REF!</v>
      </c>
      <c r="AQ63" s="126" t="e">
        <f>IF(ISNA(#REF!*VLOOKUP($C63,Hypothèses!$D$6:$F$13,3,0)),0,#REF!*VLOOKUP($C63,Hypothèses!$D$6:$F$13,3,0))</f>
        <v>#REF!</v>
      </c>
      <c r="AR63" s="126" t="e">
        <f>IF(ISNA(#REF!*VLOOKUP($C63,Hypothèses!$D$6:$F$13,3,0)),0,#REF!*VLOOKUP($C63,Hypothèses!$D$6:$F$13,3,0))</f>
        <v>#REF!</v>
      </c>
      <c r="AS63" s="126" t="e">
        <f>IF(ISNA(#REF!*VLOOKUP($C63,Hypothèses!$D$6:$F$13,3,0)),0,#REF!*VLOOKUP($C63,Hypothèses!$D$6:$F$13,3,0))</f>
        <v>#REF!</v>
      </c>
      <c r="AT63" s="126" t="e">
        <f>IF(ISNA(#REF!*VLOOKUP($C63,Hypothèses!$D$6:$F$13,3,0)),0,#REF!*VLOOKUP($C63,Hypothèses!$D$6:$F$13,3,0))</f>
        <v>#REF!</v>
      </c>
      <c r="AU63" s="126" t="e">
        <f>IF(ISNA(#REF!*VLOOKUP($C63,Hypothèses!$D$6:$F$13,3,0)),0,#REF!*VLOOKUP($C63,Hypothèses!$D$6:$F$13,3,0))</f>
        <v>#REF!</v>
      </c>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9"/>
      <c r="CE63" s="119"/>
      <c r="CF63" s="119"/>
      <c r="CG63" s="119"/>
      <c r="CH63" s="119"/>
      <c r="CI63" s="119"/>
      <c r="CJ63" s="119"/>
      <c r="CK63" s="119"/>
      <c r="CL63" s="119"/>
      <c r="CM63" s="119"/>
      <c r="CN63" s="119"/>
      <c r="CO63" s="119"/>
      <c r="CP63" s="119"/>
      <c r="CQ63" s="119"/>
      <c r="CR63" s="119"/>
      <c r="CS63" s="119"/>
      <c r="CT63" s="119"/>
    </row>
    <row r="64" spans="1:98" s="120" customFormat="1">
      <c r="A64" s="124">
        <v>57</v>
      </c>
      <c r="B64" s="125"/>
      <c r="C64" s="125"/>
      <c r="D64" s="124" t="str">
        <f>IF(ISNA(VLOOKUP(C64,Hypothèses!$D$6:$G$14,4,0)),"",VLOOKUP(C64,Hypothèses!$D$6:$G$14,4,0))</f>
        <v/>
      </c>
      <c r="E64" s="125"/>
      <c r="F64" s="125"/>
      <c r="G64" s="125"/>
      <c r="H64" s="125"/>
      <c r="I64" s="125"/>
      <c r="J64" s="125"/>
      <c r="K64" s="125"/>
      <c r="L64" s="125"/>
      <c r="M64" s="125"/>
      <c r="N64" s="125"/>
      <c r="O64" s="125"/>
      <c r="P64" s="125"/>
      <c r="Q64" s="125"/>
      <c r="R64" s="125"/>
      <c r="S64" s="125"/>
      <c r="T64" s="126"/>
      <c r="U64" s="126"/>
      <c r="V64" s="126"/>
      <c r="W64" s="126"/>
      <c r="X64" s="126"/>
      <c r="Y64" s="114"/>
      <c r="Z64" s="126">
        <f>IF(ISNA(E64*VLOOKUP($C64,Hypothèses!$D$6:$F$13,3,0)),0,E64*VLOOKUP($C64,Hypothèses!$D$6:$F$13,3,0))</f>
        <v>0</v>
      </c>
      <c r="AA64" s="126">
        <f>IF(ISNA(F64*VLOOKUP($C64,Hypothèses!$D$6:$F$13,3,0)),0,F64*VLOOKUP($C64,Hypothèses!$D$6:$F$13,3,0))</f>
        <v>0</v>
      </c>
      <c r="AB64" s="126">
        <f>IF(ISNA(G64*VLOOKUP($C64,Hypothèses!$D$6:$F$13,3,0)),0,G64*VLOOKUP($C64,Hypothèses!$D$6:$F$13,3,0))</f>
        <v>0</v>
      </c>
      <c r="AC64" s="126">
        <f>IF(ISNA(H64*VLOOKUP($C64,Hypothèses!$D$6:$F$13,3,0)),0,H64*VLOOKUP($C64,Hypothèses!$D$6:$F$13,3,0))</f>
        <v>0</v>
      </c>
      <c r="AD64" s="126">
        <f>IF(ISNA(I64*VLOOKUP($C64,Hypothèses!$D$6:$F$13,3,0)),0,I64*VLOOKUP($C64,Hypothèses!$D$6:$F$13,3,0))</f>
        <v>0</v>
      </c>
      <c r="AE64" s="126">
        <f>IF(ISNA(J64*VLOOKUP($C64,Hypothèses!$D$6:$F$13,3,0)),0,J64*VLOOKUP($C64,Hypothèses!$D$6:$F$13,3,0))</f>
        <v>0</v>
      </c>
      <c r="AF64" s="126">
        <f>IF(ISNA(K64*VLOOKUP($C64,Hypothèses!$D$6:$F$13,3,0)),0,K64*VLOOKUP($C64,Hypothèses!$D$6:$F$13,3,0))</f>
        <v>0</v>
      </c>
      <c r="AG64" s="126">
        <f>IF(ISNA(L64*VLOOKUP($C64,Hypothèses!$D$6:$F$13,3,0)),0,L64*VLOOKUP($C64,Hypothèses!$D$6:$F$13,3,0))</f>
        <v>0</v>
      </c>
      <c r="AH64" s="126">
        <f>IF(ISNA(M64*VLOOKUP($C64,Hypothèses!$D$6:$F$13,3,0)),0,M64*VLOOKUP($C64,Hypothèses!$D$6:$F$13,3,0))</f>
        <v>0</v>
      </c>
      <c r="AI64" s="126">
        <f>IF(ISNA(N64*VLOOKUP($C64,Hypothèses!$D$6:$F$13,3,0)),0,N64*VLOOKUP($C64,Hypothèses!$D$6:$F$13,3,0))</f>
        <v>0</v>
      </c>
      <c r="AJ64" s="126">
        <f>IF(ISNA(O64*VLOOKUP($C64,Hypothèses!$D$6:$F$13,3,0)),0,O64*VLOOKUP($C64,Hypothèses!$D$6:$F$13,3,0))</f>
        <v>0</v>
      </c>
      <c r="AK64" s="126">
        <f>IF(ISNA(P64*VLOOKUP($C64,Hypothèses!$D$6:$F$13,3,0)),0,P64*VLOOKUP($C64,Hypothèses!$D$6:$F$13,3,0))</f>
        <v>0</v>
      </c>
      <c r="AL64" s="126">
        <f>IF(ISNA(Q64*VLOOKUP($C64,Hypothèses!$D$6:$F$13,3,0)),0,Q64*VLOOKUP($C64,Hypothèses!$D$6:$F$13,3,0))</f>
        <v>0</v>
      </c>
      <c r="AM64" s="126">
        <f>IF(ISNA(R64*VLOOKUP($C64,Hypothèses!$D$6:$F$13,3,0)),0,R64*VLOOKUP($C64,Hypothèses!$D$6:$F$13,3,0))</f>
        <v>0</v>
      </c>
      <c r="AN64" s="126">
        <f>IF(ISNA(S64*VLOOKUP($C64,Hypothèses!$D$6:$F$13,3,0)),0,S64*VLOOKUP($C64,Hypothèses!$D$6:$F$13,3,0))</f>
        <v>0</v>
      </c>
      <c r="AO64" s="126" t="e">
        <f>IF(ISNA(#REF!*VLOOKUP($C64,Hypothèses!$D$6:$F$13,3,0)),0,#REF!*VLOOKUP($C64,Hypothèses!$D$6:$F$13,3,0))</f>
        <v>#REF!</v>
      </c>
      <c r="AP64" s="126" t="e">
        <f>IF(ISNA(#REF!*VLOOKUP($C64,Hypothèses!$D$6:$F$13,3,0)),0,#REF!*VLOOKUP($C64,Hypothèses!$D$6:$F$13,3,0))</f>
        <v>#REF!</v>
      </c>
      <c r="AQ64" s="126" t="e">
        <f>IF(ISNA(#REF!*VLOOKUP($C64,Hypothèses!$D$6:$F$13,3,0)),0,#REF!*VLOOKUP($C64,Hypothèses!$D$6:$F$13,3,0))</f>
        <v>#REF!</v>
      </c>
      <c r="AR64" s="126" t="e">
        <f>IF(ISNA(#REF!*VLOOKUP($C64,Hypothèses!$D$6:$F$13,3,0)),0,#REF!*VLOOKUP($C64,Hypothèses!$D$6:$F$13,3,0))</f>
        <v>#REF!</v>
      </c>
      <c r="AS64" s="126" t="e">
        <f>IF(ISNA(#REF!*VLOOKUP($C64,Hypothèses!$D$6:$F$13,3,0)),0,#REF!*VLOOKUP($C64,Hypothèses!$D$6:$F$13,3,0))</f>
        <v>#REF!</v>
      </c>
      <c r="AT64" s="126" t="e">
        <f>IF(ISNA(#REF!*VLOOKUP($C64,Hypothèses!$D$6:$F$13,3,0)),0,#REF!*VLOOKUP($C64,Hypothèses!$D$6:$F$13,3,0))</f>
        <v>#REF!</v>
      </c>
      <c r="AU64" s="126" t="e">
        <f>IF(ISNA(#REF!*VLOOKUP($C64,Hypothèses!$D$6:$F$13,3,0)),0,#REF!*VLOOKUP($C64,Hypothèses!$D$6:$F$13,3,0))</f>
        <v>#REF!</v>
      </c>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9"/>
      <c r="CE64" s="119"/>
      <c r="CF64" s="119"/>
      <c r="CG64" s="119"/>
      <c r="CH64" s="119"/>
      <c r="CI64" s="119"/>
      <c r="CJ64" s="119"/>
      <c r="CK64" s="119"/>
      <c r="CL64" s="119"/>
      <c r="CM64" s="119"/>
      <c r="CN64" s="119"/>
      <c r="CO64" s="119"/>
      <c r="CP64" s="119"/>
      <c r="CQ64" s="119"/>
      <c r="CR64" s="119"/>
      <c r="CS64" s="119"/>
      <c r="CT64" s="119"/>
    </row>
    <row r="65" spans="1:98" s="120" customFormat="1">
      <c r="A65" s="124">
        <v>58</v>
      </c>
      <c r="B65" s="125"/>
      <c r="C65" s="125"/>
      <c r="D65" s="124" t="str">
        <f>IF(ISNA(VLOOKUP(C65,Hypothèses!$D$6:$G$14,4,0)),"",VLOOKUP(C65,Hypothèses!$D$6:$G$14,4,0))</f>
        <v/>
      </c>
      <c r="E65" s="125"/>
      <c r="F65" s="125"/>
      <c r="G65" s="125"/>
      <c r="H65" s="125"/>
      <c r="I65" s="125"/>
      <c r="J65" s="125"/>
      <c r="K65" s="125"/>
      <c r="L65" s="125"/>
      <c r="M65" s="125"/>
      <c r="N65" s="125"/>
      <c r="O65" s="125"/>
      <c r="P65" s="125"/>
      <c r="Q65" s="125"/>
      <c r="R65" s="125"/>
      <c r="S65" s="125"/>
      <c r="T65" s="126"/>
      <c r="U65" s="126"/>
      <c r="V65" s="126"/>
      <c r="W65" s="126"/>
      <c r="X65" s="126"/>
      <c r="Y65" s="114"/>
      <c r="Z65" s="126">
        <f>IF(ISNA(E65*VLOOKUP($C65,Hypothèses!$D$6:$F$13,3,0)),0,E65*VLOOKUP($C65,Hypothèses!$D$6:$F$13,3,0))</f>
        <v>0</v>
      </c>
      <c r="AA65" s="126">
        <f>IF(ISNA(F65*VLOOKUP($C65,Hypothèses!$D$6:$F$13,3,0)),0,F65*VLOOKUP($C65,Hypothèses!$D$6:$F$13,3,0))</f>
        <v>0</v>
      </c>
      <c r="AB65" s="126">
        <f>IF(ISNA(G65*VLOOKUP($C65,Hypothèses!$D$6:$F$13,3,0)),0,G65*VLOOKUP($C65,Hypothèses!$D$6:$F$13,3,0))</f>
        <v>0</v>
      </c>
      <c r="AC65" s="126">
        <f>IF(ISNA(H65*VLOOKUP($C65,Hypothèses!$D$6:$F$13,3,0)),0,H65*VLOOKUP($C65,Hypothèses!$D$6:$F$13,3,0))</f>
        <v>0</v>
      </c>
      <c r="AD65" s="126">
        <f>IF(ISNA(I65*VLOOKUP($C65,Hypothèses!$D$6:$F$13,3,0)),0,I65*VLOOKUP($C65,Hypothèses!$D$6:$F$13,3,0))</f>
        <v>0</v>
      </c>
      <c r="AE65" s="126">
        <f>IF(ISNA(J65*VLOOKUP($C65,Hypothèses!$D$6:$F$13,3,0)),0,J65*VLOOKUP($C65,Hypothèses!$D$6:$F$13,3,0))</f>
        <v>0</v>
      </c>
      <c r="AF65" s="126">
        <f>IF(ISNA(K65*VLOOKUP($C65,Hypothèses!$D$6:$F$13,3,0)),0,K65*VLOOKUP($C65,Hypothèses!$D$6:$F$13,3,0))</f>
        <v>0</v>
      </c>
      <c r="AG65" s="126">
        <f>IF(ISNA(L65*VLOOKUP($C65,Hypothèses!$D$6:$F$13,3,0)),0,L65*VLOOKUP($C65,Hypothèses!$D$6:$F$13,3,0))</f>
        <v>0</v>
      </c>
      <c r="AH65" s="126">
        <f>IF(ISNA(M65*VLOOKUP($C65,Hypothèses!$D$6:$F$13,3,0)),0,M65*VLOOKUP($C65,Hypothèses!$D$6:$F$13,3,0))</f>
        <v>0</v>
      </c>
      <c r="AI65" s="126">
        <f>IF(ISNA(N65*VLOOKUP($C65,Hypothèses!$D$6:$F$13,3,0)),0,N65*VLOOKUP($C65,Hypothèses!$D$6:$F$13,3,0))</f>
        <v>0</v>
      </c>
      <c r="AJ65" s="126">
        <f>IF(ISNA(O65*VLOOKUP($C65,Hypothèses!$D$6:$F$13,3,0)),0,O65*VLOOKUP($C65,Hypothèses!$D$6:$F$13,3,0))</f>
        <v>0</v>
      </c>
      <c r="AK65" s="126">
        <f>IF(ISNA(P65*VLOOKUP($C65,Hypothèses!$D$6:$F$13,3,0)),0,P65*VLOOKUP($C65,Hypothèses!$D$6:$F$13,3,0))</f>
        <v>0</v>
      </c>
      <c r="AL65" s="126">
        <f>IF(ISNA(Q65*VLOOKUP($C65,Hypothèses!$D$6:$F$13,3,0)),0,Q65*VLOOKUP($C65,Hypothèses!$D$6:$F$13,3,0))</f>
        <v>0</v>
      </c>
      <c r="AM65" s="126">
        <f>IF(ISNA(R65*VLOOKUP($C65,Hypothèses!$D$6:$F$13,3,0)),0,R65*VLOOKUP($C65,Hypothèses!$D$6:$F$13,3,0))</f>
        <v>0</v>
      </c>
      <c r="AN65" s="126">
        <f>IF(ISNA(S65*VLOOKUP($C65,Hypothèses!$D$6:$F$13,3,0)),0,S65*VLOOKUP($C65,Hypothèses!$D$6:$F$13,3,0))</f>
        <v>0</v>
      </c>
      <c r="AO65" s="126" t="e">
        <f>IF(ISNA(#REF!*VLOOKUP($C65,Hypothèses!$D$6:$F$13,3,0)),0,#REF!*VLOOKUP($C65,Hypothèses!$D$6:$F$13,3,0))</f>
        <v>#REF!</v>
      </c>
      <c r="AP65" s="126" t="e">
        <f>IF(ISNA(#REF!*VLOOKUP($C65,Hypothèses!$D$6:$F$13,3,0)),0,#REF!*VLOOKUP($C65,Hypothèses!$D$6:$F$13,3,0))</f>
        <v>#REF!</v>
      </c>
      <c r="AQ65" s="126" t="e">
        <f>IF(ISNA(#REF!*VLOOKUP($C65,Hypothèses!$D$6:$F$13,3,0)),0,#REF!*VLOOKUP($C65,Hypothèses!$D$6:$F$13,3,0))</f>
        <v>#REF!</v>
      </c>
      <c r="AR65" s="126" t="e">
        <f>IF(ISNA(#REF!*VLOOKUP($C65,Hypothèses!$D$6:$F$13,3,0)),0,#REF!*VLOOKUP($C65,Hypothèses!$D$6:$F$13,3,0))</f>
        <v>#REF!</v>
      </c>
      <c r="AS65" s="126" t="e">
        <f>IF(ISNA(#REF!*VLOOKUP($C65,Hypothèses!$D$6:$F$13,3,0)),0,#REF!*VLOOKUP($C65,Hypothèses!$D$6:$F$13,3,0))</f>
        <v>#REF!</v>
      </c>
      <c r="AT65" s="126" t="e">
        <f>IF(ISNA(#REF!*VLOOKUP($C65,Hypothèses!$D$6:$F$13,3,0)),0,#REF!*VLOOKUP($C65,Hypothèses!$D$6:$F$13,3,0))</f>
        <v>#REF!</v>
      </c>
      <c r="AU65" s="126" t="e">
        <f>IF(ISNA(#REF!*VLOOKUP($C65,Hypothèses!$D$6:$F$13,3,0)),0,#REF!*VLOOKUP($C65,Hypothèses!$D$6:$F$13,3,0))</f>
        <v>#REF!</v>
      </c>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9"/>
      <c r="CE65" s="119"/>
      <c r="CF65" s="119"/>
      <c r="CG65" s="119"/>
      <c r="CH65" s="119"/>
      <c r="CI65" s="119"/>
      <c r="CJ65" s="119"/>
      <c r="CK65" s="119"/>
      <c r="CL65" s="119"/>
      <c r="CM65" s="119"/>
      <c r="CN65" s="119"/>
      <c r="CO65" s="119"/>
      <c r="CP65" s="119"/>
      <c r="CQ65" s="119"/>
      <c r="CR65" s="119"/>
      <c r="CS65" s="119"/>
      <c r="CT65" s="119"/>
    </row>
    <row r="66" spans="1:98" s="120" customFormat="1">
      <c r="A66" s="124">
        <v>59</v>
      </c>
      <c r="B66" s="125"/>
      <c r="C66" s="125"/>
      <c r="D66" s="124" t="str">
        <f>IF(ISNA(VLOOKUP(C66,Hypothèses!$D$6:$G$14,4,0)),"",VLOOKUP(C66,Hypothèses!$D$6:$G$14,4,0))</f>
        <v/>
      </c>
      <c r="E66" s="125"/>
      <c r="F66" s="125"/>
      <c r="G66" s="125"/>
      <c r="H66" s="125"/>
      <c r="I66" s="125"/>
      <c r="J66" s="125"/>
      <c r="K66" s="125"/>
      <c r="L66" s="125"/>
      <c r="M66" s="125"/>
      <c r="N66" s="125"/>
      <c r="O66" s="125"/>
      <c r="P66" s="125"/>
      <c r="Q66" s="125"/>
      <c r="R66" s="125"/>
      <c r="S66" s="125"/>
      <c r="T66" s="126"/>
      <c r="U66" s="126"/>
      <c r="V66" s="126"/>
      <c r="W66" s="126"/>
      <c r="X66" s="126"/>
      <c r="Y66" s="114"/>
      <c r="Z66" s="126">
        <f>IF(ISNA(E66*VLOOKUP($C66,Hypothèses!$D$6:$F$13,3,0)),0,E66*VLOOKUP($C66,Hypothèses!$D$6:$F$13,3,0))</f>
        <v>0</v>
      </c>
      <c r="AA66" s="126">
        <f>IF(ISNA(F66*VLOOKUP($C66,Hypothèses!$D$6:$F$13,3,0)),0,F66*VLOOKUP($C66,Hypothèses!$D$6:$F$13,3,0))</f>
        <v>0</v>
      </c>
      <c r="AB66" s="126">
        <f>IF(ISNA(G66*VLOOKUP($C66,Hypothèses!$D$6:$F$13,3,0)),0,G66*VLOOKUP($C66,Hypothèses!$D$6:$F$13,3,0))</f>
        <v>0</v>
      </c>
      <c r="AC66" s="126">
        <f>IF(ISNA(H66*VLOOKUP($C66,Hypothèses!$D$6:$F$13,3,0)),0,H66*VLOOKUP($C66,Hypothèses!$D$6:$F$13,3,0))</f>
        <v>0</v>
      </c>
      <c r="AD66" s="126">
        <f>IF(ISNA(I66*VLOOKUP($C66,Hypothèses!$D$6:$F$13,3,0)),0,I66*VLOOKUP($C66,Hypothèses!$D$6:$F$13,3,0))</f>
        <v>0</v>
      </c>
      <c r="AE66" s="126">
        <f>IF(ISNA(J66*VLOOKUP($C66,Hypothèses!$D$6:$F$13,3,0)),0,J66*VLOOKUP($C66,Hypothèses!$D$6:$F$13,3,0))</f>
        <v>0</v>
      </c>
      <c r="AF66" s="126">
        <f>IF(ISNA(K66*VLOOKUP($C66,Hypothèses!$D$6:$F$13,3,0)),0,K66*VLOOKUP($C66,Hypothèses!$D$6:$F$13,3,0))</f>
        <v>0</v>
      </c>
      <c r="AG66" s="126">
        <f>IF(ISNA(L66*VLOOKUP($C66,Hypothèses!$D$6:$F$13,3,0)),0,L66*VLOOKUP($C66,Hypothèses!$D$6:$F$13,3,0))</f>
        <v>0</v>
      </c>
      <c r="AH66" s="126">
        <f>IF(ISNA(M66*VLOOKUP($C66,Hypothèses!$D$6:$F$13,3,0)),0,M66*VLOOKUP($C66,Hypothèses!$D$6:$F$13,3,0))</f>
        <v>0</v>
      </c>
      <c r="AI66" s="126">
        <f>IF(ISNA(N66*VLOOKUP($C66,Hypothèses!$D$6:$F$13,3,0)),0,N66*VLOOKUP($C66,Hypothèses!$D$6:$F$13,3,0))</f>
        <v>0</v>
      </c>
      <c r="AJ66" s="126">
        <f>IF(ISNA(O66*VLOOKUP($C66,Hypothèses!$D$6:$F$13,3,0)),0,O66*VLOOKUP($C66,Hypothèses!$D$6:$F$13,3,0))</f>
        <v>0</v>
      </c>
      <c r="AK66" s="126">
        <f>IF(ISNA(P66*VLOOKUP($C66,Hypothèses!$D$6:$F$13,3,0)),0,P66*VLOOKUP($C66,Hypothèses!$D$6:$F$13,3,0))</f>
        <v>0</v>
      </c>
      <c r="AL66" s="126">
        <f>IF(ISNA(Q66*VLOOKUP($C66,Hypothèses!$D$6:$F$13,3,0)),0,Q66*VLOOKUP($C66,Hypothèses!$D$6:$F$13,3,0))</f>
        <v>0</v>
      </c>
      <c r="AM66" s="126">
        <f>IF(ISNA(R66*VLOOKUP($C66,Hypothèses!$D$6:$F$13,3,0)),0,R66*VLOOKUP($C66,Hypothèses!$D$6:$F$13,3,0))</f>
        <v>0</v>
      </c>
      <c r="AN66" s="126">
        <f>IF(ISNA(S66*VLOOKUP($C66,Hypothèses!$D$6:$F$13,3,0)),0,S66*VLOOKUP($C66,Hypothèses!$D$6:$F$13,3,0))</f>
        <v>0</v>
      </c>
      <c r="AO66" s="126" t="e">
        <f>IF(ISNA(#REF!*VLOOKUP($C66,Hypothèses!$D$6:$F$13,3,0)),0,#REF!*VLOOKUP($C66,Hypothèses!$D$6:$F$13,3,0))</f>
        <v>#REF!</v>
      </c>
      <c r="AP66" s="126" t="e">
        <f>IF(ISNA(#REF!*VLOOKUP($C66,Hypothèses!$D$6:$F$13,3,0)),0,#REF!*VLOOKUP($C66,Hypothèses!$D$6:$F$13,3,0))</f>
        <v>#REF!</v>
      </c>
      <c r="AQ66" s="126" t="e">
        <f>IF(ISNA(#REF!*VLOOKUP($C66,Hypothèses!$D$6:$F$13,3,0)),0,#REF!*VLOOKUP($C66,Hypothèses!$D$6:$F$13,3,0))</f>
        <v>#REF!</v>
      </c>
      <c r="AR66" s="126" t="e">
        <f>IF(ISNA(#REF!*VLOOKUP($C66,Hypothèses!$D$6:$F$13,3,0)),0,#REF!*VLOOKUP($C66,Hypothèses!$D$6:$F$13,3,0))</f>
        <v>#REF!</v>
      </c>
      <c r="AS66" s="126" t="e">
        <f>IF(ISNA(#REF!*VLOOKUP($C66,Hypothèses!$D$6:$F$13,3,0)),0,#REF!*VLOOKUP($C66,Hypothèses!$D$6:$F$13,3,0))</f>
        <v>#REF!</v>
      </c>
      <c r="AT66" s="126" t="e">
        <f>IF(ISNA(#REF!*VLOOKUP($C66,Hypothèses!$D$6:$F$13,3,0)),0,#REF!*VLOOKUP($C66,Hypothèses!$D$6:$F$13,3,0))</f>
        <v>#REF!</v>
      </c>
      <c r="AU66" s="126" t="e">
        <f>IF(ISNA(#REF!*VLOOKUP($C66,Hypothèses!$D$6:$F$13,3,0)),0,#REF!*VLOOKUP($C66,Hypothèses!$D$6:$F$13,3,0))</f>
        <v>#REF!</v>
      </c>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9"/>
      <c r="CE66" s="119"/>
      <c r="CF66" s="119"/>
      <c r="CG66" s="119"/>
      <c r="CH66" s="119"/>
      <c r="CI66" s="119"/>
      <c r="CJ66" s="119"/>
      <c r="CK66" s="119"/>
      <c r="CL66" s="119"/>
      <c r="CM66" s="119"/>
      <c r="CN66" s="119"/>
      <c r="CO66" s="119"/>
      <c r="CP66" s="119"/>
      <c r="CQ66" s="119"/>
      <c r="CR66" s="119"/>
      <c r="CS66" s="119"/>
      <c r="CT66" s="119"/>
    </row>
    <row r="67" spans="1:98" s="120" customFormat="1">
      <c r="A67" s="124">
        <v>60</v>
      </c>
      <c r="B67" s="125"/>
      <c r="C67" s="125"/>
      <c r="D67" s="124" t="str">
        <f>IF(ISNA(VLOOKUP(C67,Hypothèses!$D$6:$G$14,4,0)),"",VLOOKUP(C67,Hypothèses!$D$6:$G$14,4,0))</f>
        <v/>
      </c>
      <c r="E67" s="125"/>
      <c r="F67" s="125"/>
      <c r="G67" s="125"/>
      <c r="H67" s="125"/>
      <c r="I67" s="125"/>
      <c r="J67" s="125"/>
      <c r="K67" s="125"/>
      <c r="L67" s="125"/>
      <c r="M67" s="125"/>
      <c r="N67" s="125"/>
      <c r="O67" s="125"/>
      <c r="P67" s="125"/>
      <c r="Q67" s="125"/>
      <c r="R67" s="125"/>
      <c r="S67" s="125"/>
      <c r="T67" s="126"/>
      <c r="U67" s="126"/>
      <c r="V67" s="126"/>
      <c r="W67" s="126"/>
      <c r="X67" s="126"/>
      <c r="Y67" s="114"/>
      <c r="Z67" s="126">
        <f>IF(ISNA(E67*VLOOKUP($C67,Hypothèses!$D$6:$F$13,3,0)),0,E67*VLOOKUP($C67,Hypothèses!$D$6:$F$13,3,0))</f>
        <v>0</v>
      </c>
      <c r="AA67" s="126">
        <f>IF(ISNA(F67*VLOOKUP($C67,Hypothèses!$D$6:$F$13,3,0)),0,F67*VLOOKUP($C67,Hypothèses!$D$6:$F$13,3,0))</f>
        <v>0</v>
      </c>
      <c r="AB67" s="126">
        <f>IF(ISNA(G67*VLOOKUP($C67,Hypothèses!$D$6:$F$13,3,0)),0,G67*VLOOKUP($C67,Hypothèses!$D$6:$F$13,3,0))</f>
        <v>0</v>
      </c>
      <c r="AC67" s="126">
        <f>IF(ISNA(H67*VLOOKUP($C67,Hypothèses!$D$6:$F$13,3,0)),0,H67*VLOOKUP($C67,Hypothèses!$D$6:$F$13,3,0))</f>
        <v>0</v>
      </c>
      <c r="AD67" s="126">
        <f>IF(ISNA(I67*VLOOKUP($C67,Hypothèses!$D$6:$F$13,3,0)),0,I67*VLOOKUP($C67,Hypothèses!$D$6:$F$13,3,0))</f>
        <v>0</v>
      </c>
      <c r="AE67" s="126">
        <f>IF(ISNA(J67*VLOOKUP($C67,Hypothèses!$D$6:$F$13,3,0)),0,J67*VLOOKUP($C67,Hypothèses!$D$6:$F$13,3,0))</f>
        <v>0</v>
      </c>
      <c r="AF67" s="126">
        <f>IF(ISNA(K67*VLOOKUP($C67,Hypothèses!$D$6:$F$13,3,0)),0,K67*VLOOKUP($C67,Hypothèses!$D$6:$F$13,3,0))</f>
        <v>0</v>
      </c>
      <c r="AG67" s="126">
        <f>IF(ISNA(L67*VLOOKUP($C67,Hypothèses!$D$6:$F$13,3,0)),0,L67*VLOOKUP($C67,Hypothèses!$D$6:$F$13,3,0))</f>
        <v>0</v>
      </c>
      <c r="AH67" s="126">
        <f>IF(ISNA(M67*VLOOKUP($C67,Hypothèses!$D$6:$F$13,3,0)),0,M67*VLOOKUP($C67,Hypothèses!$D$6:$F$13,3,0))</f>
        <v>0</v>
      </c>
      <c r="AI67" s="126">
        <f>IF(ISNA(N67*VLOOKUP($C67,Hypothèses!$D$6:$F$13,3,0)),0,N67*VLOOKUP($C67,Hypothèses!$D$6:$F$13,3,0))</f>
        <v>0</v>
      </c>
      <c r="AJ67" s="126">
        <f>IF(ISNA(O67*VLOOKUP($C67,Hypothèses!$D$6:$F$13,3,0)),0,O67*VLOOKUP($C67,Hypothèses!$D$6:$F$13,3,0))</f>
        <v>0</v>
      </c>
      <c r="AK67" s="126">
        <f>IF(ISNA(P67*VLOOKUP($C67,Hypothèses!$D$6:$F$13,3,0)),0,P67*VLOOKUP($C67,Hypothèses!$D$6:$F$13,3,0))</f>
        <v>0</v>
      </c>
      <c r="AL67" s="126">
        <f>IF(ISNA(Q67*VLOOKUP($C67,Hypothèses!$D$6:$F$13,3,0)),0,Q67*VLOOKUP($C67,Hypothèses!$D$6:$F$13,3,0))</f>
        <v>0</v>
      </c>
      <c r="AM67" s="126">
        <f>IF(ISNA(R67*VLOOKUP($C67,Hypothèses!$D$6:$F$13,3,0)),0,R67*VLOOKUP($C67,Hypothèses!$D$6:$F$13,3,0))</f>
        <v>0</v>
      </c>
      <c r="AN67" s="126">
        <f>IF(ISNA(S67*VLOOKUP($C67,Hypothèses!$D$6:$F$13,3,0)),0,S67*VLOOKUP($C67,Hypothèses!$D$6:$F$13,3,0))</f>
        <v>0</v>
      </c>
      <c r="AO67" s="126" t="e">
        <f>IF(ISNA(#REF!*VLOOKUP($C67,Hypothèses!$D$6:$F$13,3,0)),0,#REF!*VLOOKUP($C67,Hypothèses!$D$6:$F$13,3,0))</f>
        <v>#REF!</v>
      </c>
      <c r="AP67" s="126" t="e">
        <f>IF(ISNA(#REF!*VLOOKUP($C67,Hypothèses!$D$6:$F$13,3,0)),0,#REF!*VLOOKUP($C67,Hypothèses!$D$6:$F$13,3,0))</f>
        <v>#REF!</v>
      </c>
      <c r="AQ67" s="126" t="e">
        <f>IF(ISNA(#REF!*VLOOKUP($C67,Hypothèses!$D$6:$F$13,3,0)),0,#REF!*VLOOKUP($C67,Hypothèses!$D$6:$F$13,3,0))</f>
        <v>#REF!</v>
      </c>
      <c r="AR67" s="126" t="e">
        <f>IF(ISNA(#REF!*VLOOKUP($C67,Hypothèses!$D$6:$F$13,3,0)),0,#REF!*VLOOKUP($C67,Hypothèses!$D$6:$F$13,3,0))</f>
        <v>#REF!</v>
      </c>
      <c r="AS67" s="126" t="e">
        <f>IF(ISNA(#REF!*VLOOKUP($C67,Hypothèses!$D$6:$F$13,3,0)),0,#REF!*VLOOKUP($C67,Hypothèses!$D$6:$F$13,3,0))</f>
        <v>#REF!</v>
      </c>
      <c r="AT67" s="126" t="e">
        <f>IF(ISNA(#REF!*VLOOKUP($C67,Hypothèses!$D$6:$F$13,3,0)),0,#REF!*VLOOKUP($C67,Hypothèses!$D$6:$F$13,3,0))</f>
        <v>#REF!</v>
      </c>
      <c r="AU67" s="126" t="e">
        <f>IF(ISNA(#REF!*VLOOKUP($C67,Hypothèses!$D$6:$F$13,3,0)),0,#REF!*VLOOKUP($C67,Hypothèses!$D$6:$F$13,3,0))</f>
        <v>#REF!</v>
      </c>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9"/>
      <c r="CE67" s="119"/>
      <c r="CF67" s="119"/>
      <c r="CG67" s="119"/>
      <c r="CH67" s="119"/>
      <c r="CI67" s="119"/>
      <c r="CJ67" s="119"/>
      <c r="CK67" s="119"/>
      <c r="CL67" s="119"/>
      <c r="CM67" s="119"/>
      <c r="CN67" s="119"/>
      <c r="CO67" s="119"/>
      <c r="CP67" s="119"/>
      <c r="CQ67" s="119"/>
      <c r="CR67" s="119"/>
      <c r="CS67" s="119"/>
      <c r="CT67" s="119"/>
    </row>
    <row r="68" spans="1:98" s="120" customFormat="1">
      <c r="A68" s="124">
        <v>61</v>
      </c>
      <c r="B68" s="125"/>
      <c r="C68" s="125"/>
      <c r="D68" s="124" t="str">
        <f>IF(ISNA(VLOOKUP(C68,Hypothèses!$D$6:$G$14,4,0)),"",VLOOKUP(C68,Hypothèses!$D$6:$G$14,4,0))</f>
        <v/>
      </c>
      <c r="E68" s="125"/>
      <c r="F68" s="125"/>
      <c r="G68" s="125"/>
      <c r="H68" s="125"/>
      <c r="I68" s="125"/>
      <c r="J68" s="125"/>
      <c r="K68" s="125"/>
      <c r="L68" s="125"/>
      <c r="M68" s="125"/>
      <c r="N68" s="125"/>
      <c r="O68" s="125"/>
      <c r="P68" s="125"/>
      <c r="Q68" s="125"/>
      <c r="R68" s="125"/>
      <c r="S68" s="125"/>
      <c r="T68" s="126"/>
      <c r="U68" s="126"/>
      <c r="V68" s="126"/>
      <c r="W68" s="126"/>
      <c r="X68" s="126"/>
      <c r="Y68" s="114"/>
      <c r="Z68" s="126">
        <f>IF(ISNA(E68*VLOOKUP($C68,Hypothèses!$D$6:$F$13,3,0)),0,E68*VLOOKUP($C68,Hypothèses!$D$6:$F$13,3,0))</f>
        <v>0</v>
      </c>
      <c r="AA68" s="126">
        <f>IF(ISNA(F68*VLOOKUP($C68,Hypothèses!$D$6:$F$13,3,0)),0,F68*VLOOKUP($C68,Hypothèses!$D$6:$F$13,3,0))</f>
        <v>0</v>
      </c>
      <c r="AB68" s="126">
        <f>IF(ISNA(G68*VLOOKUP($C68,Hypothèses!$D$6:$F$13,3,0)),0,G68*VLOOKUP($C68,Hypothèses!$D$6:$F$13,3,0))</f>
        <v>0</v>
      </c>
      <c r="AC68" s="126">
        <f>IF(ISNA(H68*VLOOKUP($C68,Hypothèses!$D$6:$F$13,3,0)),0,H68*VLOOKUP($C68,Hypothèses!$D$6:$F$13,3,0))</f>
        <v>0</v>
      </c>
      <c r="AD68" s="126">
        <f>IF(ISNA(I68*VLOOKUP($C68,Hypothèses!$D$6:$F$13,3,0)),0,I68*VLOOKUP($C68,Hypothèses!$D$6:$F$13,3,0))</f>
        <v>0</v>
      </c>
      <c r="AE68" s="126">
        <f>IF(ISNA(J68*VLOOKUP($C68,Hypothèses!$D$6:$F$13,3,0)),0,J68*VLOOKUP($C68,Hypothèses!$D$6:$F$13,3,0))</f>
        <v>0</v>
      </c>
      <c r="AF68" s="126">
        <f>IF(ISNA(K68*VLOOKUP($C68,Hypothèses!$D$6:$F$13,3,0)),0,K68*VLOOKUP($C68,Hypothèses!$D$6:$F$13,3,0))</f>
        <v>0</v>
      </c>
      <c r="AG68" s="126">
        <f>IF(ISNA(L68*VLOOKUP($C68,Hypothèses!$D$6:$F$13,3,0)),0,L68*VLOOKUP($C68,Hypothèses!$D$6:$F$13,3,0))</f>
        <v>0</v>
      </c>
      <c r="AH68" s="126">
        <f>IF(ISNA(M68*VLOOKUP($C68,Hypothèses!$D$6:$F$13,3,0)),0,M68*VLOOKUP($C68,Hypothèses!$D$6:$F$13,3,0))</f>
        <v>0</v>
      </c>
      <c r="AI68" s="126">
        <f>IF(ISNA(N68*VLOOKUP($C68,Hypothèses!$D$6:$F$13,3,0)),0,N68*VLOOKUP($C68,Hypothèses!$D$6:$F$13,3,0))</f>
        <v>0</v>
      </c>
      <c r="AJ68" s="126">
        <f>IF(ISNA(O68*VLOOKUP($C68,Hypothèses!$D$6:$F$13,3,0)),0,O68*VLOOKUP($C68,Hypothèses!$D$6:$F$13,3,0))</f>
        <v>0</v>
      </c>
      <c r="AK68" s="126">
        <f>IF(ISNA(P68*VLOOKUP($C68,Hypothèses!$D$6:$F$13,3,0)),0,P68*VLOOKUP($C68,Hypothèses!$D$6:$F$13,3,0))</f>
        <v>0</v>
      </c>
      <c r="AL68" s="126">
        <f>IF(ISNA(Q68*VLOOKUP($C68,Hypothèses!$D$6:$F$13,3,0)),0,Q68*VLOOKUP($C68,Hypothèses!$D$6:$F$13,3,0))</f>
        <v>0</v>
      </c>
      <c r="AM68" s="126">
        <f>IF(ISNA(R68*VLOOKUP($C68,Hypothèses!$D$6:$F$13,3,0)),0,R68*VLOOKUP($C68,Hypothèses!$D$6:$F$13,3,0))</f>
        <v>0</v>
      </c>
      <c r="AN68" s="126">
        <f>IF(ISNA(S68*VLOOKUP($C68,Hypothèses!$D$6:$F$13,3,0)),0,S68*VLOOKUP($C68,Hypothèses!$D$6:$F$13,3,0))</f>
        <v>0</v>
      </c>
      <c r="AO68" s="126" t="e">
        <f>IF(ISNA(#REF!*VLOOKUP($C68,Hypothèses!$D$6:$F$13,3,0)),0,#REF!*VLOOKUP($C68,Hypothèses!$D$6:$F$13,3,0))</f>
        <v>#REF!</v>
      </c>
      <c r="AP68" s="126" t="e">
        <f>IF(ISNA(#REF!*VLOOKUP($C68,Hypothèses!$D$6:$F$13,3,0)),0,#REF!*VLOOKUP($C68,Hypothèses!$D$6:$F$13,3,0))</f>
        <v>#REF!</v>
      </c>
      <c r="AQ68" s="126" t="e">
        <f>IF(ISNA(#REF!*VLOOKUP($C68,Hypothèses!$D$6:$F$13,3,0)),0,#REF!*VLOOKUP($C68,Hypothèses!$D$6:$F$13,3,0))</f>
        <v>#REF!</v>
      </c>
      <c r="AR68" s="126" t="e">
        <f>IF(ISNA(#REF!*VLOOKUP($C68,Hypothèses!$D$6:$F$13,3,0)),0,#REF!*VLOOKUP($C68,Hypothèses!$D$6:$F$13,3,0))</f>
        <v>#REF!</v>
      </c>
      <c r="AS68" s="126" t="e">
        <f>IF(ISNA(#REF!*VLOOKUP($C68,Hypothèses!$D$6:$F$13,3,0)),0,#REF!*VLOOKUP($C68,Hypothèses!$D$6:$F$13,3,0))</f>
        <v>#REF!</v>
      </c>
      <c r="AT68" s="126" t="e">
        <f>IF(ISNA(#REF!*VLOOKUP($C68,Hypothèses!$D$6:$F$13,3,0)),0,#REF!*VLOOKUP($C68,Hypothèses!$D$6:$F$13,3,0))</f>
        <v>#REF!</v>
      </c>
      <c r="AU68" s="126" t="e">
        <f>IF(ISNA(#REF!*VLOOKUP($C68,Hypothèses!$D$6:$F$13,3,0)),0,#REF!*VLOOKUP($C68,Hypothèses!$D$6:$F$13,3,0))</f>
        <v>#REF!</v>
      </c>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9"/>
      <c r="CE68" s="119"/>
      <c r="CF68" s="119"/>
      <c r="CG68" s="119"/>
      <c r="CH68" s="119"/>
      <c r="CI68" s="119"/>
      <c r="CJ68" s="119"/>
      <c r="CK68" s="119"/>
      <c r="CL68" s="119"/>
      <c r="CM68" s="119"/>
      <c r="CN68" s="119"/>
      <c r="CO68" s="119"/>
      <c r="CP68" s="119"/>
      <c r="CQ68" s="119"/>
      <c r="CR68" s="119"/>
      <c r="CS68" s="119"/>
      <c r="CT68" s="119"/>
    </row>
    <row r="69" spans="1:98" s="120" customFormat="1">
      <c r="A69" s="124">
        <v>62</v>
      </c>
      <c r="B69" s="125"/>
      <c r="C69" s="125"/>
      <c r="D69" s="124" t="str">
        <f>IF(ISNA(VLOOKUP(C69,Hypothèses!$D$6:$G$14,4,0)),"",VLOOKUP(C69,Hypothèses!$D$6:$G$14,4,0))</f>
        <v/>
      </c>
      <c r="E69" s="125"/>
      <c r="F69" s="125"/>
      <c r="G69" s="125"/>
      <c r="H69" s="125"/>
      <c r="I69" s="125"/>
      <c r="J69" s="125"/>
      <c r="K69" s="125"/>
      <c r="L69" s="125"/>
      <c r="M69" s="125"/>
      <c r="N69" s="125"/>
      <c r="O69" s="125"/>
      <c r="P69" s="125"/>
      <c r="Q69" s="125"/>
      <c r="R69" s="125"/>
      <c r="S69" s="125"/>
      <c r="T69" s="126"/>
      <c r="U69" s="126"/>
      <c r="V69" s="126"/>
      <c r="W69" s="126"/>
      <c r="X69" s="126"/>
      <c r="Y69" s="114"/>
      <c r="Z69" s="126">
        <f>IF(ISNA(E69*VLOOKUP($C69,Hypothèses!$D$6:$F$13,3,0)),0,E69*VLOOKUP($C69,Hypothèses!$D$6:$F$13,3,0))</f>
        <v>0</v>
      </c>
      <c r="AA69" s="126">
        <f>IF(ISNA(F69*VLOOKUP($C69,Hypothèses!$D$6:$F$13,3,0)),0,F69*VLOOKUP($C69,Hypothèses!$D$6:$F$13,3,0))</f>
        <v>0</v>
      </c>
      <c r="AB69" s="126">
        <f>IF(ISNA(G69*VLOOKUP($C69,Hypothèses!$D$6:$F$13,3,0)),0,G69*VLOOKUP($C69,Hypothèses!$D$6:$F$13,3,0))</f>
        <v>0</v>
      </c>
      <c r="AC69" s="126">
        <f>IF(ISNA(H69*VLOOKUP($C69,Hypothèses!$D$6:$F$13,3,0)),0,H69*VLOOKUP($C69,Hypothèses!$D$6:$F$13,3,0))</f>
        <v>0</v>
      </c>
      <c r="AD69" s="126">
        <f>IF(ISNA(I69*VLOOKUP($C69,Hypothèses!$D$6:$F$13,3,0)),0,I69*VLOOKUP($C69,Hypothèses!$D$6:$F$13,3,0))</f>
        <v>0</v>
      </c>
      <c r="AE69" s="126">
        <f>IF(ISNA(J69*VLOOKUP($C69,Hypothèses!$D$6:$F$13,3,0)),0,J69*VLOOKUP($C69,Hypothèses!$D$6:$F$13,3,0))</f>
        <v>0</v>
      </c>
      <c r="AF69" s="126">
        <f>IF(ISNA(K69*VLOOKUP($C69,Hypothèses!$D$6:$F$13,3,0)),0,K69*VLOOKUP($C69,Hypothèses!$D$6:$F$13,3,0))</f>
        <v>0</v>
      </c>
      <c r="AG69" s="126">
        <f>IF(ISNA(L69*VLOOKUP($C69,Hypothèses!$D$6:$F$13,3,0)),0,L69*VLOOKUP($C69,Hypothèses!$D$6:$F$13,3,0))</f>
        <v>0</v>
      </c>
      <c r="AH69" s="126">
        <f>IF(ISNA(M69*VLOOKUP($C69,Hypothèses!$D$6:$F$13,3,0)),0,M69*VLOOKUP($C69,Hypothèses!$D$6:$F$13,3,0))</f>
        <v>0</v>
      </c>
      <c r="AI69" s="126">
        <f>IF(ISNA(N69*VLOOKUP($C69,Hypothèses!$D$6:$F$13,3,0)),0,N69*VLOOKUP($C69,Hypothèses!$D$6:$F$13,3,0))</f>
        <v>0</v>
      </c>
      <c r="AJ69" s="126">
        <f>IF(ISNA(O69*VLOOKUP($C69,Hypothèses!$D$6:$F$13,3,0)),0,O69*VLOOKUP($C69,Hypothèses!$D$6:$F$13,3,0))</f>
        <v>0</v>
      </c>
      <c r="AK69" s="126">
        <f>IF(ISNA(P69*VLOOKUP($C69,Hypothèses!$D$6:$F$13,3,0)),0,P69*VLOOKUP($C69,Hypothèses!$D$6:$F$13,3,0))</f>
        <v>0</v>
      </c>
      <c r="AL69" s="126">
        <f>IF(ISNA(Q69*VLOOKUP($C69,Hypothèses!$D$6:$F$13,3,0)),0,Q69*VLOOKUP($C69,Hypothèses!$D$6:$F$13,3,0))</f>
        <v>0</v>
      </c>
      <c r="AM69" s="126">
        <f>IF(ISNA(R69*VLOOKUP($C69,Hypothèses!$D$6:$F$13,3,0)),0,R69*VLOOKUP($C69,Hypothèses!$D$6:$F$13,3,0))</f>
        <v>0</v>
      </c>
      <c r="AN69" s="126">
        <f>IF(ISNA(S69*VLOOKUP($C69,Hypothèses!$D$6:$F$13,3,0)),0,S69*VLOOKUP($C69,Hypothèses!$D$6:$F$13,3,0))</f>
        <v>0</v>
      </c>
      <c r="AO69" s="126" t="e">
        <f>IF(ISNA(#REF!*VLOOKUP($C69,Hypothèses!$D$6:$F$13,3,0)),0,#REF!*VLOOKUP($C69,Hypothèses!$D$6:$F$13,3,0))</f>
        <v>#REF!</v>
      </c>
      <c r="AP69" s="126" t="e">
        <f>IF(ISNA(#REF!*VLOOKUP($C69,Hypothèses!$D$6:$F$13,3,0)),0,#REF!*VLOOKUP($C69,Hypothèses!$D$6:$F$13,3,0))</f>
        <v>#REF!</v>
      </c>
      <c r="AQ69" s="126" t="e">
        <f>IF(ISNA(#REF!*VLOOKUP($C69,Hypothèses!$D$6:$F$13,3,0)),0,#REF!*VLOOKUP($C69,Hypothèses!$D$6:$F$13,3,0))</f>
        <v>#REF!</v>
      </c>
      <c r="AR69" s="126" t="e">
        <f>IF(ISNA(#REF!*VLOOKUP($C69,Hypothèses!$D$6:$F$13,3,0)),0,#REF!*VLOOKUP($C69,Hypothèses!$D$6:$F$13,3,0))</f>
        <v>#REF!</v>
      </c>
      <c r="AS69" s="126" t="e">
        <f>IF(ISNA(#REF!*VLOOKUP($C69,Hypothèses!$D$6:$F$13,3,0)),0,#REF!*VLOOKUP($C69,Hypothèses!$D$6:$F$13,3,0))</f>
        <v>#REF!</v>
      </c>
      <c r="AT69" s="126" t="e">
        <f>IF(ISNA(#REF!*VLOOKUP($C69,Hypothèses!$D$6:$F$13,3,0)),0,#REF!*VLOOKUP($C69,Hypothèses!$D$6:$F$13,3,0))</f>
        <v>#REF!</v>
      </c>
      <c r="AU69" s="126" t="e">
        <f>IF(ISNA(#REF!*VLOOKUP($C69,Hypothèses!$D$6:$F$13,3,0)),0,#REF!*VLOOKUP($C69,Hypothèses!$D$6:$F$13,3,0))</f>
        <v>#REF!</v>
      </c>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9"/>
      <c r="CE69" s="119"/>
      <c r="CF69" s="119"/>
      <c r="CG69" s="119"/>
      <c r="CH69" s="119"/>
      <c r="CI69" s="119"/>
      <c r="CJ69" s="119"/>
      <c r="CK69" s="119"/>
      <c r="CL69" s="119"/>
      <c r="CM69" s="119"/>
      <c r="CN69" s="119"/>
      <c r="CO69" s="119"/>
      <c r="CP69" s="119"/>
      <c r="CQ69" s="119"/>
      <c r="CR69" s="119"/>
      <c r="CS69" s="119"/>
      <c r="CT69" s="119"/>
    </row>
    <row r="70" spans="1:98" s="120" customFormat="1">
      <c r="A70" s="124">
        <v>63</v>
      </c>
      <c r="B70" s="125"/>
      <c r="C70" s="125"/>
      <c r="D70" s="124" t="str">
        <f>IF(ISNA(VLOOKUP(C70,Hypothèses!$D$6:$G$14,4,0)),"",VLOOKUP(C70,Hypothèses!$D$6:$G$14,4,0))</f>
        <v/>
      </c>
      <c r="E70" s="125"/>
      <c r="F70" s="125"/>
      <c r="G70" s="125"/>
      <c r="H70" s="125"/>
      <c r="I70" s="125"/>
      <c r="J70" s="125"/>
      <c r="K70" s="125"/>
      <c r="L70" s="125"/>
      <c r="M70" s="125"/>
      <c r="N70" s="125"/>
      <c r="O70" s="125"/>
      <c r="P70" s="125"/>
      <c r="Q70" s="125"/>
      <c r="R70" s="125"/>
      <c r="S70" s="125"/>
      <c r="T70" s="126"/>
      <c r="U70" s="126"/>
      <c r="V70" s="126"/>
      <c r="W70" s="126"/>
      <c r="X70" s="126"/>
      <c r="Y70" s="114"/>
      <c r="Z70" s="126">
        <f>IF(ISNA(E70*VLOOKUP($C70,Hypothèses!$D$6:$F$13,3,0)),0,E70*VLOOKUP($C70,Hypothèses!$D$6:$F$13,3,0))</f>
        <v>0</v>
      </c>
      <c r="AA70" s="126">
        <f>IF(ISNA(F70*VLOOKUP($C70,Hypothèses!$D$6:$F$13,3,0)),0,F70*VLOOKUP($C70,Hypothèses!$D$6:$F$13,3,0))</f>
        <v>0</v>
      </c>
      <c r="AB70" s="126">
        <f>IF(ISNA(G70*VLOOKUP($C70,Hypothèses!$D$6:$F$13,3,0)),0,G70*VLOOKUP($C70,Hypothèses!$D$6:$F$13,3,0))</f>
        <v>0</v>
      </c>
      <c r="AC70" s="126">
        <f>IF(ISNA(H70*VLOOKUP($C70,Hypothèses!$D$6:$F$13,3,0)),0,H70*VLOOKUP($C70,Hypothèses!$D$6:$F$13,3,0))</f>
        <v>0</v>
      </c>
      <c r="AD70" s="126">
        <f>IF(ISNA(I70*VLOOKUP($C70,Hypothèses!$D$6:$F$13,3,0)),0,I70*VLOOKUP($C70,Hypothèses!$D$6:$F$13,3,0))</f>
        <v>0</v>
      </c>
      <c r="AE70" s="126">
        <f>IF(ISNA(J70*VLOOKUP($C70,Hypothèses!$D$6:$F$13,3,0)),0,J70*VLOOKUP($C70,Hypothèses!$D$6:$F$13,3,0))</f>
        <v>0</v>
      </c>
      <c r="AF70" s="126">
        <f>IF(ISNA(K70*VLOOKUP($C70,Hypothèses!$D$6:$F$13,3,0)),0,K70*VLOOKUP($C70,Hypothèses!$D$6:$F$13,3,0))</f>
        <v>0</v>
      </c>
      <c r="AG70" s="126">
        <f>IF(ISNA(L70*VLOOKUP($C70,Hypothèses!$D$6:$F$13,3,0)),0,L70*VLOOKUP($C70,Hypothèses!$D$6:$F$13,3,0))</f>
        <v>0</v>
      </c>
      <c r="AH70" s="126">
        <f>IF(ISNA(M70*VLOOKUP($C70,Hypothèses!$D$6:$F$13,3,0)),0,M70*VLOOKUP($C70,Hypothèses!$D$6:$F$13,3,0))</f>
        <v>0</v>
      </c>
      <c r="AI70" s="126">
        <f>IF(ISNA(N70*VLOOKUP($C70,Hypothèses!$D$6:$F$13,3,0)),0,N70*VLOOKUP($C70,Hypothèses!$D$6:$F$13,3,0))</f>
        <v>0</v>
      </c>
      <c r="AJ70" s="126">
        <f>IF(ISNA(O70*VLOOKUP($C70,Hypothèses!$D$6:$F$13,3,0)),0,O70*VLOOKUP($C70,Hypothèses!$D$6:$F$13,3,0))</f>
        <v>0</v>
      </c>
      <c r="AK70" s="126">
        <f>IF(ISNA(P70*VLOOKUP($C70,Hypothèses!$D$6:$F$13,3,0)),0,P70*VLOOKUP($C70,Hypothèses!$D$6:$F$13,3,0))</f>
        <v>0</v>
      </c>
      <c r="AL70" s="126">
        <f>IF(ISNA(Q70*VLOOKUP($C70,Hypothèses!$D$6:$F$13,3,0)),0,Q70*VLOOKUP($C70,Hypothèses!$D$6:$F$13,3,0))</f>
        <v>0</v>
      </c>
      <c r="AM70" s="126">
        <f>IF(ISNA(R70*VLOOKUP($C70,Hypothèses!$D$6:$F$13,3,0)),0,R70*VLOOKUP($C70,Hypothèses!$D$6:$F$13,3,0))</f>
        <v>0</v>
      </c>
      <c r="AN70" s="126">
        <f>IF(ISNA(S70*VLOOKUP($C70,Hypothèses!$D$6:$F$13,3,0)),0,S70*VLOOKUP($C70,Hypothèses!$D$6:$F$13,3,0))</f>
        <v>0</v>
      </c>
      <c r="AO70" s="126" t="e">
        <f>IF(ISNA(#REF!*VLOOKUP($C70,Hypothèses!$D$6:$F$13,3,0)),0,#REF!*VLOOKUP($C70,Hypothèses!$D$6:$F$13,3,0))</f>
        <v>#REF!</v>
      </c>
      <c r="AP70" s="126" t="e">
        <f>IF(ISNA(#REF!*VLOOKUP($C70,Hypothèses!$D$6:$F$13,3,0)),0,#REF!*VLOOKUP($C70,Hypothèses!$D$6:$F$13,3,0))</f>
        <v>#REF!</v>
      </c>
      <c r="AQ70" s="126" t="e">
        <f>IF(ISNA(#REF!*VLOOKUP($C70,Hypothèses!$D$6:$F$13,3,0)),0,#REF!*VLOOKUP($C70,Hypothèses!$D$6:$F$13,3,0))</f>
        <v>#REF!</v>
      </c>
      <c r="AR70" s="126" t="e">
        <f>IF(ISNA(#REF!*VLOOKUP($C70,Hypothèses!$D$6:$F$13,3,0)),0,#REF!*VLOOKUP($C70,Hypothèses!$D$6:$F$13,3,0))</f>
        <v>#REF!</v>
      </c>
      <c r="AS70" s="126" t="e">
        <f>IF(ISNA(#REF!*VLOOKUP($C70,Hypothèses!$D$6:$F$13,3,0)),0,#REF!*VLOOKUP($C70,Hypothèses!$D$6:$F$13,3,0))</f>
        <v>#REF!</v>
      </c>
      <c r="AT70" s="126" t="e">
        <f>IF(ISNA(#REF!*VLOOKUP($C70,Hypothèses!$D$6:$F$13,3,0)),0,#REF!*VLOOKUP($C70,Hypothèses!$D$6:$F$13,3,0))</f>
        <v>#REF!</v>
      </c>
      <c r="AU70" s="126" t="e">
        <f>IF(ISNA(#REF!*VLOOKUP($C70,Hypothèses!$D$6:$F$13,3,0)),0,#REF!*VLOOKUP($C70,Hypothèses!$D$6:$F$13,3,0))</f>
        <v>#REF!</v>
      </c>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9"/>
      <c r="CE70" s="119"/>
      <c r="CF70" s="119"/>
      <c r="CG70" s="119"/>
      <c r="CH70" s="119"/>
      <c r="CI70" s="119"/>
      <c r="CJ70" s="119"/>
      <c r="CK70" s="119"/>
      <c r="CL70" s="119"/>
      <c r="CM70" s="119"/>
      <c r="CN70" s="119"/>
      <c r="CO70" s="119"/>
      <c r="CP70" s="119"/>
      <c r="CQ70" s="119"/>
      <c r="CR70" s="119"/>
      <c r="CS70" s="119"/>
      <c r="CT70" s="119"/>
    </row>
    <row r="71" spans="1:98" s="120" customFormat="1">
      <c r="A71" s="124">
        <v>64</v>
      </c>
      <c r="B71" s="125"/>
      <c r="C71" s="125"/>
      <c r="D71" s="124" t="str">
        <f>IF(ISNA(VLOOKUP(C71,Hypothèses!$D$6:$G$14,4,0)),"",VLOOKUP(C71,Hypothèses!$D$6:$G$14,4,0))</f>
        <v/>
      </c>
      <c r="E71" s="125"/>
      <c r="F71" s="125"/>
      <c r="G71" s="125"/>
      <c r="H71" s="125"/>
      <c r="I71" s="125"/>
      <c r="J71" s="125"/>
      <c r="K71" s="125"/>
      <c r="L71" s="125"/>
      <c r="M71" s="125"/>
      <c r="N71" s="125"/>
      <c r="O71" s="125"/>
      <c r="P71" s="125"/>
      <c r="Q71" s="125"/>
      <c r="R71" s="125"/>
      <c r="S71" s="125"/>
      <c r="T71" s="126"/>
      <c r="U71" s="126"/>
      <c r="V71" s="126"/>
      <c r="W71" s="126"/>
      <c r="X71" s="126"/>
      <c r="Y71" s="114"/>
      <c r="Z71" s="126">
        <f>IF(ISNA(E71*VLOOKUP($C71,Hypothèses!$D$6:$F$13,3,0)),0,E71*VLOOKUP($C71,Hypothèses!$D$6:$F$13,3,0))</f>
        <v>0</v>
      </c>
      <c r="AA71" s="126">
        <f>IF(ISNA(F71*VLOOKUP($C71,Hypothèses!$D$6:$F$13,3,0)),0,F71*VLOOKUP($C71,Hypothèses!$D$6:$F$13,3,0))</f>
        <v>0</v>
      </c>
      <c r="AB71" s="126">
        <f>IF(ISNA(G71*VLOOKUP($C71,Hypothèses!$D$6:$F$13,3,0)),0,G71*VLOOKUP($C71,Hypothèses!$D$6:$F$13,3,0))</f>
        <v>0</v>
      </c>
      <c r="AC71" s="126">
        <f>IF(ISNA(H71*VLOOKUP($C71,Hypothèses!$D$6:$F$13,3,0)),0,H71*VLOOKUP($C71,Hypothèses!$D$6:$F$13,3,0))</f>
        <v>0</v>
      </c>
      <c r="AD71" s="126">
        <f>IF(ISNA(I71*VLOOKUP($C71,Hypothèses!$D$6:$F$13,3,0)),0,I71*VLOOKUP($C71,Hypothèses!$D$6:$F$13,3,0))</f>
        <v>0</v>
      </c>
      <c r="AE71" s="126">
        <f>IF(ISNA(J71*VLOOKUP($C71,Hypothèses!$D$6:$F$13,3,0)),0,J71*VLOOKUP($C71,Hypothèses!$D$6:$F$13,3,0))</f>
        <v>0</v>
      </c>
      <c r="AF71" s="126">
        <f>IF(ISNA(K71*VLOOKUP($C71,Hypothèses!$D$6:$F$13,3,0)),0,K71*VLOOKUP($C71,Hypothèses!$D$6:$F$13,3,0))</f>
        <v>0</v>
      </c>
      <c r="AG71" s="126">
        <f>IF(ISNA(L71*VLOOKUP($C71,Hypothèses!$D$6:$F$13,3,0)),0,L71*VLOOKUP($C71,Hypothèses!$D$6:$F$13,3,0))</f>
        <v>0</v>
      </c>
      <c r="AH71" s="126">
        <f>IF(ISNA(M71*VLOOKUP($C71,Hypothèses!$D$6:$F$13,3,0)),0,M71*VLOOKUP($C71,Hypothèses!$D$6:$F$13,3,0))</f>
        <v>0</v>
      </c>
      <c r="AI71" s="126">
        <f>IF(ISNA(N71*VLOOKUP($C71,Hypothèses!$D$6:$F$13,3,0)),0,N71*VLOOKUP($C71,Hypothèses!$D$6:$F$13,3,0))</f>
        <v>0</v>
      </c>
      <c r="AJ71" s="126">
        <f>IF(ISNA(O71*VLOOKUP($C71,Hypothèses!$D$6:$F$13,3,0)),0,O71*VLOOKUP($C71,Hypothèses!$D$6:$F$13,3,0))</f>
        <v>0</v>
      </c>
      <c r="AK71" s="126">
        <f>IF(ISNA(P71*VLOOKUP($C71,Hypothèses!$D$6:$F$13,3,0)),0,P71*VLOOKUP($C71,Hypothèses!$D$6:$F$13,3,0))</f>
        <v>0</v>
      </c>
      <c r="AL71" s="126">
        <f>IF(ISNA(Q71*VLOOKUP($C71,Hypothèses!$D$6:$F$13,3,0)),0,Q71*VLOOKUP($C71,Hypothèses!$D$6:$F$13,3,0))</f>
        <v>0</v>
      </c>
      <c r="AM71" s="126">
        <f>IF(ISNA(R71*VLOOKUP($C71,Hypothèses!$D$6:$F$13,3,0)),0,R71*VLOOKUP($C71,Hypothèses!$D$6:$F$13,3,0))</f>
        <v>0</v>
      </c>
      <c r="AN71" s="126">
        <f>IF(ISNA(S71*VLOOKUP($C71,Hypothèses!$D$6:$F$13,3,0)),0,S71*VLOOKUP($C71,Hypothèses!$D$6:$F$13,3,0))</f>
        <v>0</v>
      </c>
      <c r="AO71" s="126" t="e">
        <f>IF(ISNA(#REF!*VLOOKUP($C71,Hypothèses!$D$6:$F$13,3,0)),0,#REF!*VLOOKUP($C71,Hypothèses!$D$6:$F$13,3,0))</f>
        <v>#REF!</v>
      </c>
      <c r="AP71" s="126" t="e">
        <f>IF(ISNA(#REF!*VLOOKUP($C71,Hypothèses!$D$6:$F$13,3,0)),0,#REF!*VLOOKUP($C71,Hypothèses!$D$6:$F$13,3,0))</f>
        <v>#REF!</v>
      </c>
      <c r="AQ71" s="126" t="e">
        <f>IF(ISNA(#REF!*VLOOKUP($C71,Hypothèses!$D$6:$F$13,3,0)),0,#REF!*VLOOKUP($C71,Hypothèses!$D$6:$F$13,3,0))</f>
        <v>#REF!</v>
      </c>
      <c r="AR71" s="126" t="e">
        <f>IF(ISNA(#REF!*VLOOKUP($C71,Hypothèses!$D$6:$F$13,3,0)),0,#REF!*VLOOKUP($C71,Hypothèses!$D$6:$F$13,3,0))</f>
        <v>#REF!</v>
      </c>
      <c r="AS71" s="126" t="e">
        <f>IF(ISNA(#REF!*VLOOKUP($C71,Hypothèses!$D$6:$F$13,3,0)),0,#REF!*VLOOKUP($C71,Hypothèses!$D$6:$F$13,3,0))</f>
        <v>#REF!</v>
      </c>
      <c r="AT71" s="126" t="e">
        <f>IF(ISNA(#REF!*VLOOKUP($C71,Hypothèses!$D$6:$F$13,3,0)),0,#REF!*VLOOKUP($C71,Hypothèses!$D$6:$F$13,3,0))</f>
        <v>#REF!</v>
      </c>
      <c r="AU71" s="126" t="e">
        <f>IF(ISNA(#REF!*VLOOKUP($C71,Hypothèses!$D$6:$F$13,3,0)),0,#REF!*VLOOKUP($C71,Hypothèses!$D$6:$F$13,3,0))</f>
        <v>#REF!</v>
      </c>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8"/>
      <c r="BY71" s="118"/>
      <c r="BZ71" s="118"/>
      <c r="CA71" s="118"/>
      <c r="CB71" s="118"/>
      <c r="CC71" s="118"/>
      <c r="CD71" s="119"/>
      <c r="CE71" s="119"/>
      <c r="CF71" s="119"/>
      <c r="CG71" s="119"/>
      <c r="CH71" s="119"/>
      <c r="CI71" s="119"/>
      <c r="CJ71" s="119"/>
      <c r="CK71" s="119"/>
      <c r="CL71" s="119"/>
      <c r="CM71" s="119"/>
      <c r="CN71" s="119"/>
      <c r="CO71" s="119"/>
      <c r="CP71" s="119"/>
      <c r="CQ71" s="119"/>
      <c r="CR71" s="119"/>
      <c r="CS71" s="119"/>
      <c r="CT71" s="119"/>
    </row>
    <row r="72" spans="1:98" s="120" customFormat="1">
      <c r="A72" s="124">
        <v>65</v>
      </c>
      <c r="B72" s="125"/>
      <c r="C72" s="125"/>
      <c r="D72" s="124" t="str">
        <f>IF(ISNA(VLOOKUP(C72,Hypothèses!$D$6:$G$14,4,0)),"",VLOOKUP(C72,Hypothèses!$D$6:$G$14,4,0))</f>
        <v/>
      </c>
      <c r="E72" s="125"/>
      <c r="F72" s="125"/>
      <c r="G72" s="125"/>
      <c r="H72" s="125"/>
      <c r="I72" s="125"/>
      <c r="J72" s="125"/>
      <c r="K72" s="125"/>
      <c r="L72" s="125"/>
      <c r="M72" s="125"/>
      <c r="N72" s="125"/>
      <c r="O72" s="125"/>
      <c r="P72" s="125"/>
      <c r="Q72" s="125"/>
      <c r="R72" s="125"/>
      <c r="S72" s="125"/>
      <c r="T72" s="126"/>
      <c r="U72" s="126"/>
      <c r="V72" s="126"/>
      <c r="W72" s="126"/>
      <c r="X72" s="126"/>
      <c r="Y72" s="114"/>
      <c r="Z72" s="126">
        <f>IF(ISNA(E72*VLOOKUP($C72,Hypothèses!$D$6:$F$13,3,0)),0,E72*VLOOKUP($C72,Hypothèses!$D$6:$F$13,3,0))</f>
        <v>0</v>
      </c>
      <c r="AA72" s="126">
        <f>IF(ISNA(F72*VLOOKUP($C72,Hypothèses!$D$6:$F$13,3,0)),0,F72*VLOOKUP($C72,Hypothèses!$D$6:$F$13,3,0))</f>
        <v>0</v>
      </c>
      <c r="AB72" s="126">
        <f>IF(ISNA(G72*VLOOKUP($C72,Hypothèses!$D$6:$F$13,3,0)),0,G72*VLOOKUP($C72,Hypothèses!$D$6:$F$13,3,0))</f>
        <v>0</v>
      </c>
      <c r="AC72" s="126">
        <f>IF(ISNA(H72*VLOOKUP($C72,Hypothèses!$D$6:$F$13,3,0)),0,H72*VLOOKUP($C72,Hypothèses!$D$6:$F$13,3,0))</f>
        <v>0</v>
      </c>
      <c r="AD72" s="126">
        <f>IF(ISNA(I72*VLOOKUP($C72,Hypothèses!$D$6:$F$13,3,0)),0,I72*VLOOKUP($C72,Hypothèses!$D$6:$F$13,3,0))</f>
        <v>0</v>
      </c>
      <c r="AE72" s="126">
        <f>IF(ISNA(J72*VLOOKUP($C72,Hypothèses!$D$6:$F$13,3,0)),0,J72*VLOOKUP($C72,Hypothèses!$D$6:$F$13,3,0))</f>
        <v>0</v>
      </c>
      <c r="AF72" s="126">
        <f>IF(ISNA(K72*VLOOKUP($C72,Hypothèses!$D$6:$F$13,3,0)),0,K72*VLOOKUP($C72,Hypothèses!$D$6:$F$13,3,0))</f>
        <v>0</v>
      </c>
      <c r="AG72" s="126">
        <f>IF(ISNA(L72*VLOOKUP($C72,Hypothèses!$D$6:$F$13,3,0)),0,L72*VLOOKUP($C72,Hypothèses!$D$6:$F$13,3,0))</f>
        <v>0</v>
      </c>
      <c r="AH72" s="126">
        <f>IF(ISNA(M72*VLOOKUP($C72,Hypothèses!$D$6:$F$13,3,0)),0,M72*VLOOKUP($C72,Hypothèses!$D$6:$F$13,3,0))</f>
        <v>0</v>
      </c>
      <c r="AI72" s="126">
        <f>IF(ISNA(N72*VLOOKUP($C72,Hypothèses!$D$6:$F$13,3,0)),0,N72*VLOOKUP($C72,Hypothèses!$D$6:$F$13,3,0))</f>
        <v>0</v>
      </c>
      <c r="AJ72" s="126">
        <f>IF(ISNA(O72*VLOOKUP($C72,Hypothèses!$D$6:$F$13,3,0)),0,O72*VLOOKUP($C72,Hypothèses!$D$6:$F$13,3,0))</f>
        <v>0</v>
      </c>
      <c r="AK72" s="126">
        <f>IF(ISNA(P72*VLOOKUP($C72,Hypothèses!$D$6:$F$13,3,0)),0,P72*VLOOKUP($C72,Hypothèses!$D$6:$F$13,3,0))</f>
        <v>0</v>
      </c>
      <c r="AL72" s="126">
        <f>IF(ISNA(Q72*VLOOKUP($C72,Hypothèses!$D$6:$F$13,3,0)),0,Q72*VLOOKUP($C72,Hypothèses!$D$6:$F$13,3,0))</f>
        <v>0</v>
      </c>
      <c r="AM72" s="126">
        <f>IF(ISNA(R72*VLOOKUP($C72,Hypothèses!$D$6:$F$13,3,0)),0,R72*VLOOKUP($C72,Hypothèses!$D$6:$F$13,3,0))</f>
        <v>0</v>
      </c>
      <c r="AN72" s="126">
        <f>IF(ISNA(S72*VLOOKUP($C72,Hypothèses!$D$6:$F$13,3,0)),0,S72*VLOOKUP($C72,Hypothèses!$D$6:$F$13,3,0))</f>
        <v>0</v>
      </c>
      <c r="AO72" s="126" t="e">
        <f>IF(ISNA(#REF!*VLOOKUP($C72,Hypothèses!$D$6:$F$13,3,0)),0,#REF!*VLOOKUP($C72,Hypothèses!$D$6:$F$13,3,0))</f>
        <v>#REF!</v>
      </c>
      <c r="AP72" s="126" t="e">
        <f>IF(ISNA(#REF!*VLOOKUP($C72,Hypothèses!$D$6:$F$13,3,0)),0,#REF!*VLOOKUP($C72,Hypothèses!$D$6:$F$13,3,0))</f>
        <v>#REF!</v>
      </c>
      <c r="AQ72" s="126" t="e">
        <f>IF(ISNA(#REF!*VLOOKUP($C72,Hypothèses!$D$6:$F$13,3,0)),0,#REF!*VLOOKUP($C72,Hypothèses!$D$6:$F$13,3,0))</f>
        <v>#REF!</v>
      </c>
      <c r="AR72" s="126" t="e">
        <f>IF(ISNA(#REF!*VLOOKUP($C72,Hypothèses!$D$6:$F$13,3,0)),0,#REF!*VLOOKUP($C72,Hypothèses!$D$6:$F$13,3,0))</f>
        <v>#REF!</v>
      </c>
      <c r="AS72" s="126" t="e">
        <f>IF(ISNA(#REF!*VLOOKUP($C72,Hypothèses!$D$6:$F$13,3,0)),0,#REF!*VLOOKUP($C72,Hypothèses!$D$6:$F$13,3,0))</f>
        <v>#REF!</v>
      </c>
      <c r="AT72" s="126" t="e">
        <f>IF(ISNA(#REF!*VLOOKUP($C72,Hypothèses!$D$6:$F$13,3,0)),0,#REF!*VLOOKUP($C72,Hypothèses!$D$6:$F$13,3,0))</f>
        <v>#REF!</v>
      </c>
      <c r="AU72" s="126" t="e">
        <f>IF(ISNA(#REF!*VLOOKUP($C72,Hypothèses!$D$6:$F$13,3,0)),0,#REF!*VLOOKUP($C72,Hypothèses!$D$6:$F$13,3,0))</f>
        <v>#REF!</v>
      </c>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9"/>
      <c r="CE72" s="119"/>
      <c r="CF72" s="119"/>
      <c r="CG72" s="119"/>
      <c r="CH72" s="119"/>
      <c r="CI72" s="119"/>
      <c r="CJ72" s="119"/>
      <c r="CK72" s="119"/>
      <c r="CL72" s="119"/>
      <c r="CM72" s="119"/>
      <c r="CN72" s="119"/>
      <c r="CO72" s="119"/>
      <c r="CP72" s="119"/>
      <c r="CQ72" s="119"/>
      <c r="CR72" s="119"/>
      <c r="CS72" s="119"/>
      <c r="CT72" s="119"/>
    </row>
    <row r="73" spans="1:98" s="120" customFormat="1">
      <c r="A73" s="124">
        <v>66</v>
      </c>
      <c r="B73" s="125"/>
      <c r="C73" s="125"/>
      <c r="D73" s="124" t="str">
        <f>IF(ISNA(VLOOKUP(C73,Hypothèses!$D$6:$G$14,4,0)),"",VLOOKUP(C73,Hypothèses!$D$6:$G$14,4,0))</f>
        <v/>
      </c>
      <c r="E73" s="125"/>
      <c r="F73" s="125"/>
      <c r="G73" s="125"/>
      <c r="H73" s="125"/>
      <c r="I73" s="125"/>
      <c r="J73" s="125"/>
      <c r="K73" s="125"/>
      <c r="L73" s="125"/>
      <c r="M73" s="125"/>
      <c r="N73" s="125"/>
      <c r="O73" s="125"/>
      <c r="P73" s="125"/>
      <c r="Q73" s="125"/>
      <c r="R73" s="125"/>
      <c r="S73" s="125"/>
      <c r="T73" s="126"/>
      <c r="U73" s="126"/>
      <c r="V73" s="126"/>
      <c r="W73" s="126"/>
      <c r="X73" s="126"/>
      <c r="Y73" s="114"/>
      <c r="Z73" s="126">
        <f>IF(ISNA(E73*VLOOKUP($C73,Hypothèses!$D$6:$F$13,3,0)),0,E73*VLOOKUP($C73,Hypothèses!$D$6:$F$13,3,0))</f>
        <v>0</v>
      </c>
      <c r="AA73" s="126">
        <f>IF(ISNA(F73*VLOOKUP($C73,Hypothèses!$D$6:$F$13,3,0)),0,F73*VLOOKUP($C73,Hypothèses!$D$6:$F$13,3,0))</f>
        <v>0</v>
      </c>
      <c r="AB73" s="126">
        <f>IF(ISNA(G73*VLOOKUP($C73,Hypothèses!$D$6:$F$13,3,0)),0,G73*VLOOKUP($C73,Hypothèses!$D$6:$F$13,3,0))</f>
        <v>0</v>
      </c>
      <c r="AC73" s="126">
        <f>IF(ISNA(H73*VLOOKUP($C73,Hypothèses!$D$6:$F$13,3,0)),0,H73*VLOOKUP($C73,Hypothèses!$D$6:$F$13,3,0))</f>
        <v>0</v>
      </c>
      <c r="AD73" s="126">
        <f>IF(ISNA(I73*VLOOKUP($C73,Hypothèses!$D$6:$F$13,3,0)),0,I73*VLOOKUP($C73,Hypothèses!$D$6:$F$13,3,0))</f>
        <v>0</v>
      </c>
      <c r="AE73" s="126">
        <f>IF(ISNA(J73*VLOOKUP($C73,Hypothèses!$D$6:$F$13,3,0)),0,J73*VLOOKUP($C73,Hypothèses!$D$6:$F$13,3,0))</f>
        <v>0</v>
      </c>
      <c r="AF73" s="126">
        <f>IF(ISNA(K73*VLOOKUP($C73,Hypothèses!$D$6:$F$13,3,0)),0,K73*VLOOKUP($C73,Hypothèses!$D$6:$F$13,3,0))</f>
        <v>0</v>
      </c>
      <c r="AG73" s="126">
        <f>IF(ISNA(L73*VLOOKUP($C73,Hypothèses!$D$6:$F$13,3,0)),0,L73*VLOOKUP($C73,Hypothèses!$D$6:$F$13,3,0))</f>
        <v>0</v>
      </c>
      <c r="AH73" s="126">
        <f>IF(ISNA(M73*VLOOKUP($C73,Hypothèses!$D$6:$F$13,3,0)),0,M73*VLOOKUP($C73,Hypothèses!$D$6:$F$13,3,0))</f>
        <v>0</v>
      </c>
      <c r="AI73" s="126">
        <f>IF(ISNA(N73*VLOOKUP($C73,Hypothèses!$D$6:$F$13,3,0)),0,N73*VLOOKUP($C73,Hypothèses!$D$6:$F$13,3,0))</f>
        <v>0</v>
      </c>
      <c r="AJ73" s="126">
        <f>IF(ISNA(O73*VLOOKUP($C73,Hypothèses!$D$6:$F$13,3,0)),0,O73*VLOOKUP($C73,Hypothèses!$D$6:$F$13,3,0))</f>
        <v>0</v>
      </c>
      <c r="AK73" s="126">
        <f>IF(ISNA(P73*VLOOKUP($C73,Hypothèses!$D$6:$F$13,3,0)),0,P73*VLOOKUP($C73,Hypothèses!$D$6:$F$13,3,0))</f>
        <v>0</v>
      </c>
      <c r="AL73" s="126">
        <f>IF(ISNA(Q73*VLOOKUP($C73,Hypothèses!$D$6:$F$13,3,0)),0,Q73*VLOOKUP($C73,Hypothèses!$D$6:$F$13,3,0))</f>
        <v>0</v>
      </c>
      <c r="AM73" s="126">
        <f>IF(ISNA(R73*VLOOKUP($C73,Hypothèses!$D$6:$F$13,3,0)),0,R73*VLOOKUP($C73,Hypothèses!$D$6:$F$13,3,0))</f>
        <v>0</v>
      </c>
      <c r="AN73" s="126">
        <f>IF(ISNA(S73*VLOOKUP($C73,Hypothèses!$D$6:$F$13,3,0)),0,S73*VLOOKUP($C73,Hypothèses!$D$6:$F$13,3,0))</f>
        <v>0</v>
      </c>
      <c r="AO73" s="126" t="e">
        <f>IF(ISNA(#REF!*VLOOKUP($C73,Hypothèses!$D$6:$F$13,3,0)),0,#REF!*VLOOKUP($C73,Hypothèses!$D$6:$F$13,3,0))</f>
        <v>#REF!</v>
      </c>
      <c r="AP73" s="126" t="e">
        <f>IF(ISNA(#REF!*VLOOKUP($C73,Hypothèses!$D$6:$F$13,3,0)),0,#REF!*VLOOKUP($C73,Hypothèses!$D$6:$F$13,3,0))</f>
        <v>#REF!</v>
      </c>
      <c r="AQ73" s="126" t="e">
        <f>IF(ISNA(#REF!*VLOOKUP($C73,Hypothèses!$D$6:$F$13,3,0)),0,#REF!*VLOOKUP($C73,Hypothèses!$D$6:$F$13,3,0))</f>
        <v>#REF!</v>
      </c>
      <c r="AR73" s="126" t="e">
        <f>IF(ISNA(#REF!*VLOOKUP($C73,Hypothèses!$D$6:$F$13,3,0)),0,#REF!*VLOOKUP($C73,Hypothèses!$D$6:$F$13,3,0))</f>
        <v>#REF!</v>
      </c>
      <c r="AS73" s="126" t="e">
        <f>IF(ISNA(#REF!*VLOOKUP($C73,Hypothèses!$D$6:$F$13,3,0)),0,#REF!*VLOOKUP($C73,Hypothèses!$D$6:$F$13,3,0))</f>
        <v>#REF!</v>
      </c>
      <c r="AT73" s="126" t="e">
        <f>IF(ISNA(#REF!*VLOOKUP($C73,Hypothèses!$D$6:$F$13,3,0)),0,#REF!*VLOOKUP($C73,Hypothèses!$D$6:$F$13,3,0))</f>
        <v>#REF!</v>
      </c>
      <c r="AU73" s="126" t="e">
        <f>IF(ISNA(#REF!*VLOOKUP($C73,Hypothèses!$D$6:$F$13,3,0)),0,#REF!*VLOOKUP($C73,Hypothèses!$D$6:$F$13,3,0))</f>
        <v>#REF!</v>
      </c>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8"/>
      <c r="BY73" s="118"/>
      <c r="BZ73" s="118"/>
      <c r="CA73" s="118"/>
      <c r="CB73" s="118"/>
      <c r="CC73" s="118"/>
      <c r="CD73" s="119"/>
      <c r="CE73" s="119"/>
      <c r="CF73" s="119"/>
      <c r="CG73" s="119"/>
      <c r="CH73" s="119"/>
      <c r="CI73" s="119"/>
      <c r="CJ73" s="119"/>
      <c r="CK73" s="119"/>
      <c r="CL73" s="119"/>
      <c r="CM73" s="119"/>
      <c r="CN73" s="119"/>
      <c r="CO73" s="119"/>
      <c r="CP73" s="119"/>
      <c r="CQ73" s="119"/>
      <c r="CR73" s="119"/>
      <c r="CS73" s="119"/>
      <c r="CT73" s="119"/>
    </row>
    <row r="74" spans="1:98" s="120" customFormat="1">
      <c r="A74" s="124">
        <v>67</v>
      </c>
      <c r="B74" s="125"/>
      <c r="C74" s="125"/>
      <c r="D74" s="124" t="str">
        <f>IF(ISNA(VLOOKUP(C74,Hypothèses!$D$6:$G$14,4,0)),"",VLOOKUP(C74,Hypothèses!$D$6:$G$14,4,0))</f>
        <v/>
      </c>
      <c r="E74" s="125"/>
      <c r="F74" s="125"/>
      <c r="G74" s="125"/>
      <c r="H74" s="125"/>
      <c r="I74" s="125"/>
      <c r="J74" s="125"/>
      <c r="K74" s="125"/>
      <c r="L74" s="125"/>
      <c r="M74" s="125"/>
      <c r="N74" s="125"/>
      <c r="O74" s="125"/>
      <c r="P74" s="125"/>
      <c r="Q74" s="125"/>
      <c r="R74" s="125"/>
      <c r="S74" s="125"/>
      <c r="T74" s="126"/>
      <c r="U74" s="126"/>
      <c r="V74" s="126"/>
      <c r="W74" s="126"/>
      <c r="X74" s="126"/>
      <c r="Y74" s="114"/>
      <c r="Z74" s="126">
        <f>IF(ISNA(E74*VLOOKUP($C74,Hypothèses!$D$6:$F$13,3,0)),0,E74*VLOOKUP($C74,Hypothèses!$D$6:$F$13,3,0))</f>
        <v>0</v>
      </c>
      <c r="AA74" s="126">
        <f>IF(ISNA(F74*VLOOKUP($C74,Hypothèses!$D$6:$F$13,3,0)),0,F74*VLOOKUP($C74,Hypothèses!$D$6:$F$13,3,0))</f>
        <v>0</v>
      </c>
      <c r="AB74" s="126">
        <f>IF(ISNA(G74*VLOOKUP($C74,Hypothèses!$D$6:$F$13,3,0)),0,G74*VLOOKUP($C74,Hypothèses!$D$6:$F$13,3,0))</f>
        <v>0</v>
      </c>
      <c r="AC74" s="126">
        <f>IF(ISNA(H74*VLOOKUP($C74,Hypothèses!$D$6:$F$13,3,0)),0,H74*VLOOKUP($C74,Hypothèses!$D$6:$F$13,3,0))</f>
        <v>0</v>
      </c>
      <c r="AD74" s="126">
        <f>IF(ISNA(I74*VLOOKUP($C74,Hypothèses!$D$6:$F$13,3,0)),0,I74*VLOOKUP($C74,Hypothèses!$D$6:$F$13,3,0))</f>
        <v>0</v>
      </c>
      <c r="AE74" s="126">
        <f>IF(ISNA(J74*VLOOKUP($C74,Hypothèses!$D$6:$F$13,3,0)),0,J74*VLOOKUP($C74,Hypothèses!$D$6:$F$13,3,0))</f>
        <v>0</v>
      </c>
      <c r="AF74" s="126">
        <f>IF(ISNA(K74*VLOOKUP($C74,Hypothèses!$D$6:$F$13,3,0)),0,K74*VLOOKUP($C74,Hypothèses!$D$6:$F$13,3,0))</f>
        <v>0</v>
      </c>
      <c r="AG74" s="126">
        <f>IF(ISNA(L74*VLOOKUP($C74,Hypothèses!$D$6:$F$13,3,0)),0,L74*VLOOKUP($C74,Hypothèses!$D$6:$F$13,3,0))</f>
        <v>0</v>
      </c>
      <c r="AH74" s="126">
        <f>IF(ISNA(M74*VLOOKUP($C74,Hypothèses!$D$6:$F$13,3,0)),0,M74*VLOOKUP($C74,Hypothèses!$D$6:$F$13,3,0))</f>
        <v>0</v>
      </c>
      <c r="AI74" s="126">
        <f>IF(ISNA(N74*VLOOKUP($C74,Hypothèses!$D$6:$F$13,3,0)),0,N74*VLOOKUP($C74,Hypothèses!$D$6:$F$13,3,0))</f>
        <v>0</v>
      </c>
      <c r="AJ74" s="126">
        <f>IF(ISNA(O74*VLOOKUP($C74,Hypothèses!$D$6:$F$13,3,0)),0,O74*VLOOKUP($C74,Hypothèses!$D$6:$F$13,3,0))</f>
        <v>0</v>
      </c>
      <c r="AK74" s="126">
        <f>IF(ISNA(P74*VLOOKUP($C74,Hypothèses!$D$6:$F$13,3,0)),0,P74*VLOOKUP($C74,Hypothèses!$D$6:$F$13,3,0))</f>
        <v>0</v>
      </c>
      <c r="AL74" s="126">
        <f>IF(ISNA(Q74*VLOOKUP($C74,Hypothèses!$D$6:$F$13,3,0)),0,Q74*VLOOKUP($C74,Hypothèses!$D$6:$F$13,3,0))</f>
        <v>0</v>
      </c>
      <c r="AM74" s="126">
        <f>IF(ISNA(R74*VLOOKUP($C74,Hypothèses!$D$6:$F$13,3,0)),0,R74*VLOOKUP($C74,Hypothèses!$D$6:$F$13,3,0))</f>
        <v>0</v>
      </c>
      <c r="AN74" s="126">
        <f>IF(ISNA(S74*VLOOKUP($C74,Hypothèses!$D$6:$F$13,3,0)),0,S74*VLOOKUP($C74,Hypothèses!$D$6:$F$13,3,0))</f>
        <v>0</v>
      </c>
      <c r="AO74" s="126" t="e">
        <f>IF(ISNA(#REF!*VLOOKUP($C74,Hypothèses!$D$6:$F$13,3,0)),0,#REF!*VLOOKUP($C74,Hypothèses!$D$6:$F$13,3,0))</f>
        <v>#REF!</v>
      </c>
      <c r="AP74" s="126" t="e">
        <f>IF(ISNA(#REF!*VLOOKUP($C74,Hypothèses!$D$6:$F$13,3,0)),0,#REF!*VLOOKUP($C74,Hypothèses!$D$6:$F$13,3,0))</f>
        <v>#REF!</v>
      </c>
      <c r="AQ74" s="126" t="e">
        <f>IF(ISNA(#REF!*VLOOKUP($C74,Hypothèses!$D$6:$F$13,3,0)),0,#REF!*VLOOKUP($C74,Hypothèses!$D$6:$F$13,3,0))</f>
        <v>#REF!</v>
      </c>
      <c r="AR74" s="126" t="e">
        <f>IF(ISNA(#REF!*VLOOKUP($C74,Hypothèses!$D$6:$F$13,3,0)),0,#REF!*VLOOKUP($C74,Hypothèses!$D$6:$F$13,3,0))</f>
        <v>#REF!</v>
      </c>
      <c r="AS74" s="126" t="e">
        <f>IF(ISNA(#REF!*VLOOKUP($C74,Hypothèses!$D$6:$F$13,3,0)),0,#REF!*VLOOKUP($C74,Hypothèses!$D$6:$F$13,3,0))</f>
        <v>#REF!</v>
      </c>
      <c r="AT74" s="126" t="e">
        <f>IF(ISNA(#REF!*VLOOKUP($C74,Hypothèses!$D$6:$F$13,3,0)),0,#REF!*VLOOKUP($C74,Hypothèses!$D$6:$F$13,3,0))</f>
        <v>#REF!</v>
      </c>
      <c r="AU74" s="126" t="e">
        <f>IF(ISNA(#REF!*VLOOKUP($C74,Hypothèses!$D$6:$F$13,3,0)),0,#REF!*VLOOKUP($C74,Hypothèses!$D$6:$F$13,3,0))</f>
        <v>#REF!</v>
      </c>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9"/>
      <c r="CE74" s="119"/>
      <c r="CF74" s="119"/>
      <c r="CG74" s="119"/>
      <c r="CH74" s="119"/>
      <c r="CI74" s="119"/>
      <c r="CJ74" s="119"/>
      <c r="CK74" s="119"/>
      <c r="CL74" s="119"/>
      <c r="CM74" s="119"/>
      <c r="CN74" s="119"/>
      <c r="CO74" s="119"/>
      <c r="CP74" s="119"/>
      <c r="CQ74" s="119"/>
      <c r="CR74" s="119"/>
      <c r="CS74" s="119"/>
      <c r="CT74" s="119"/>
    </row>
    <row r="75" spans="1:98" s="120" customFormat="1">
      <c r="A75" s="124">
        <v>68</v>
      </c>
      <c r="B75" s="125"/>
      <c r="C75" s="125"/>
      <c r="D75" s="124" t="str">
        <f>IF(ISNA(VLOOKUP(C75,Hypothèses!$D$6:$G$14,4,0)),"",VLOOKUP(C75,Hypothèses!$D$6:$G$14,4,0))</f>
        <v/>
      </c>
      <c r="E75" s="125"/>
      <c r="F75" s="125"/>
      <c r="G75" s="125"/>
      <c r="H75" s="125"/>
      <c r="I75" s="125"/>
      <c r="J75" s="125"/>
      <c r="K75" s="125"/>
      <c r="L75" s="125"/>
      <c r="M75" s="125"/>
      <c r="N75" s="125"/>
      <c r="O75" s="125"/>
      <c r="P75" s="125"/>
      <c r="Q75" s="125"/>
      <c r="R75" s="125"/>
      <c r="S75" s="125"/>
      <c r="T75" s="126"/>
      <c r="U75" s="126"/>
      <c r="V75" s="126"/>
      <c r="W75" s="126"/>
      <c r="X75" s="126"/>
      <c r="Y75" s="114"/>
      <c r="Z75" s="126">
        <f>IF(ISNA(E75*VLOOKUP($C75,Hypothèses!$D$6:$F$13,3,0)),0,E75*VLOOKUP($C75,Hypothèses!$D$6:$F$13,3,0))</f>
        <v>0</v>
      </c>
      <c r="AA75" s="126">
        <f>IF(ISNA(F75*VLOOKUP($C75,Hypothèses!$D$6:$F$13,3,0)),0,F75*VLOOKUP($C75,Hypothèses!$D$6:$F$13,3,0))</f>
        <v>0</v>
      </c>
      <c r="AB75" s="126">
        <f>IF(ISNA(G75*VLOOKUP($C75,Hypothèses!$D$6:$F$13,3,0)),0,G75*VLOOKUP($C75,Hypothèses!$D$6:$F$13,3,0))</f>
        <v>0</v>
      </c>
      <c r="AC75" s="126">
        <f>IF(ISNA(H75*VLOOKUP($C75,Hypothèses!$D$6:$F$13,3,0)),0,H75*VLOOKUP($C75,Hypothèses!$D$6:$F$13,3,0))</f>
        <v>0</v>
      </c>
      <c r="AD75" s="126">
        <f>IF(ISNA(I75*VLOOKUP($C75,Hypothèses!$D$6:$F$13,3,0)),0,I75*VLOOKUP($C75,Hypothèses!$D$6:$F$13,3,0))</f>
        <v>0</v>
      </c>
      <c r="AE75" s="126">
        <f>IF(ISNA(J75*VLOOKUP($C75,Hypothèses!$D$6:$F$13,3,0)),0,J75*VLOOKUP($C75,Hypothèses!$D$6:$F$13,3,0))</f>
        <v>0</v>
      </c>
      <c r="AF75" s="126">
        <f>IF(ISNA(K75*VLOOKUP($C75,Hypothèses!$D$6:$F$13,3,0)),0,K75*VLOOKUP($C75,Hypothèses!$D$6:$F$13,3,0))</f>
        <v>0</v>
      </c>
      <c r="AG75" s="126">
        <f>IF(ISNA(L75*VLOOKUP($C75,Hypothèses!$D$6:$F$13,3,0)),0,L75*VLOOKUP($C75,Hypothèses!$D$6:$F$13,3,0))</f>
        <v>0</v>
      </c>
      <c r="AH75" s="126">
        <f>IF(ISNA(M75*VLOOKUP($C75,Hypothèses!$D$6:$F$13,3,0)),0,M75*VLOOKUP($C75,Hypothèses!$D$6:$F$13,3,0))</f>
        <v>0</v>
      </c>
      <c r="AI75" s="126">
        <f>IF(ISNA(N75*VLOOKUP($C75,Hypothèses!$D$6:$F$13,3,0)),0,N75*VLOOKUP($C75,Hypothèses!$D$6:$F$13,3,0))</f>
        <v>0</v>
      </c>
      <c r="AJ75" s="126">
        <f>IF(ISNA(O75*VLOOKUP($C75,Hypothèses!$D$6:$F$13,3,0)),0,O75*VLOOKUP($C75,Hypothèses!$D$6:$F$13,3,0))</f>
        <v>0</v>
      </c>
      <c r="AK75" s="126">
        <f>IF(ISNA(P75*VLOOKUP($C75,Hypothèses!$D$6:$F$13,3,0)),0,P75*VLOOKUP($C75,Hypothèses!$D$6:$F$13,3,0))</f>
        <v>0</v>
      </c>
      <c r="AL75" s="126">
        <f>IF(ISNA(Q75*VLOOKUP($C75,Hypothèses!$D$6:$F$13,3,0)),0,Q75*VLOOKUP($C75,Hypothèses!$D$6:$F$13,3,0))</f>
        <v>0</v>
      </c>
      <c r="AM75" s="126">
        <f>IF(ISNA(R75*VLOOKUP($C75,Hypothèses!$D$6:$F$13,3,0)),0,R75*VLOOKUP($C75,Hypothèses!$D$6:$F$13,3,0))</f>
        <v>0</v>
      </c>
      <c r="AN75" s="126">
        <f>IF(ISNA(S75*VLOOKUP($C75,Hypothèses!$D$6:$F$13,3,0)),0,S75*VLOOKUP($C75,Hypothèses!$D$6:$F$13,3,0))</f>
        <v>0</v>
      </c>
      <c r="AO75" s="126" t="e">
        <f>IF(ISNA(#REF!*VLOOKUP($C75,Hypothèses!$D$6:$F$13,3,0)),0,#REF!*VLOOKUP($C75,Hypothèses!$D$6:$F$13,3,0))</f>
        <v>#REF!</v>
      </c>
      <c r="AP75" s="126" t="e">
        <f>IF(ISNA(#REF!*VLOOKUP($C75,Hypothèses!$D$6:$F$13,3,0)),0,#REF!*VLOOKUP($C75,Hypothèses!$D$6:$F$13,3,0))</f>
        <v>#REF!</v>
      </c>
      <c r="AQ75" s="126" t="e">
        <f>IF(ISNA(#REF!*VLOOKUP($C75,Hypothèses!$D$6:$F$13,3,0)),0,#REF!*VLOOKUP($C75,Hypothèses!$D$6:$F$13,3,0))</f>
        <v>#REF!</v>
      </c>
      <c r="AR75" s="126" t="e">
        <f>IF(ISNA(#REF!*VLOOKUP($C75,Hypothèses!$D$6:$F$13,3,0)),0,#REF!*VLOOKUP($C75,Hypothèses!$D$6:$F$13,3,0))</f>
        <v>#REF!</v>
      </c>
      <c r="AS75" s="126" t="e">
        <f>IF(ISNA(#REF!*VLOOKUP($C75,Hypothèses!$D$6:$F$13,3,0)),0,#REF!*VLOOKUP($C75,Hypothèses!$D$6:$F$13,3,0))</f>
        <v>#REF!</v>
      </c>
      <c r="AT75" s="126" t="e">
        <f>IF(ISNA(#REF!*VLOOKUP($C75,Hypothèses!$D$6:$F$13,3,0)),0,#REF!*VLOOKUP($C75,Hypothèses!$D$6:$F$13,3,0))</f>
        <v>#REF!</v>
      </c>
      <c r="AU75" s="126" t="e">
        <f>IF(ISNA(#REF!*VLOOKUP($C75,Hypothèses!$D$6:$F$13,3,0)),0,#REF!*VLOOKUP($C75,Hypothèses!$D$6:$F$13,3,0))</f>
        <v>#REF!</v>
      </c>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118"/>
      <c r="BY75" s="118"/>
      <c r="BZ75" s="118"/>
      <c r="CA75" s="118"/>
      <c r="CB75" s="118"/>
      <c r="CC75" s="118"/>
      <c r="CD75" s="119"/>
      <c r="CE75" s="119"/>
      <c r="CF75" s="119"/>
      <c r="CG75" s="119"/>
      <c r="CH75" s="119"/>
      <c r="CI75" s="119"/>
      <c r="CJ75" s="119"/>
      <c r="CK75" s="119"/>
      <c r="CL75" s="119"/>
      <c r="CM75" s="119"/>
      <c r="CN75" s="119"/>
      <c r="CO75" s="119"/>
      <c r="CP75" s="119"/>
      <c r="CQ75" s="119"/>
      <c r="CR75" s="119"/>
      <c r="CS75" s="119"/>
      <c r="CT75" s="119"/>
    </row>
    <row r="76" spans="1:98" s="120" customFormat="1">
      <c r="A76" s="124">
        <v>69</v>
      </c>
      <c r="B76" s="125"/>
      <c r="C76" s="125"/>
      <c r="D76" s="124" t="str">
        <f>IF(ISNA(VLOOKUP(C76,Hypothèses!$D$6:$G$14,4,0)),"",VLOOKUP(C76,Hypothèses!$D$6:$G$14,4,0))</f>
        <v/>
      </c>
      <c r="E76" s="125"/>
      <c r="F76" s="125"/>
      <c r="G76" s="125"/>
      <c r="H76" s="125"/>
      <c r="I76" s="125"/>
      <c r="J76" s="125"/>
      <c r="K76" s="125"/>
      <c r="L76" s="125"/>
      <c r="M76" s="125"/>
      <c r="N76" s="125"/>
      <c r="O76" s="125"/>
      <c r="P76" s="125"/>
      <c r="Q76" s="125"/>
      <c r="R76" s="125"/>
      <c r="S76" s="125"/>
      <c r="T76" s="126"/>
      <c r="U76" s="126"/>
      <c r="V76" s="126"/>
      <c r="W76" s="126"/>
      <c r="X76" s="126"/>
      <c r="Y76" s="114"/>
      <c r="Z76" s="126">
        <f>IF(ISNA(E76*VLOOKUP($C76,Hypothèses!$D$6:$F$13,3,0)),0,E76*VLOOKUP($C76,Hypothèses!$D$6:$F$13,3,0))</f>
        <v>0</v>
      </c>
      <c r="AA76" s="126">
        <f>IF(ISNA(F76*VLOOKUP($C76,Hypothèses!$D$6:$F$13,3,0)),0,F76*VLOOKUP($C76,Hypothèses!$D$6:$F$13,3,0))</f>
        <v>0</v>
      </c>
      <c r="AB76" s="126">
        <f>IF(ISNA(G76*VLOOKUP($C76,Hypothèses!$D$6:$F$13,3,0)),0,G76*VLOOKUP($C76,Hypothèses!$D$6:$F$13,3,0))</f>
        <v>0</v>
      </c>
      <c r="AC76" s="126">
        <f>IF(ISNA(H76*VLOOKUP($C76,Hypothèses!$D$6:$F$13,3,0)),0,H76*VLOOKUP($C76,Hypothèses!$D$6:$F$13,3,0))</f>
        <v>0</v>
      </c>
      <c r="AD76" s="126">
        <f>IF(ISNA(I76*VLOOKUP($C76,Hypothèses!$D$6:$F$13,3,0)),0,I76*VLOOKUP($C76,Hypothèses!$D$6:$F$13,3,0))</f>
        <v>0</v>
      </c>
      <c r="AE76" s="126">
        <f>IF(ISNA(J76*VLOOKUP($C76,Hypothèses!$D$6:$F$13,3,0)),0,J76*VLOOKUP($C76,Hypothèses!$D$6:$F$13,3,0))</f>
        <v>0</v>
      </c>
      <c r="AF76" s="126">
        <f>IF(ISNA(K76*VLOOKUP($C76,Hypothèses!$D$6:$F$13,3,0)),0,K76*VLOOKUP($C76,Hypothèses!$D$6:$F$13,3,0))</f>
        <v>0</v>
      </c>
      <c r="AG76" s="126">
        <f>IF(ISNA(L76*VLOOKUP($C76,Hypothèses!$D$6:$F$13,3,0)),0,L76*VLOOKUP($C76,Hypothèses!$D$6:$F$13,3,0))</f>
        <v>0</v>
      </c>
      <c r="AH76" s="126">
        <f>IF(ISNA(M76*VLOOKUP($C76,Hypothèses!$D$6:$F$13,3,0)),0,M76*VLOOKUP($C76,Hypothèses!$D$6:$F$13,3,0))</f>
        <v>0</v>
      </c>
      <c r="AI76" s="126">
        <f>IF(ISNA(N76*VLOOKUP($C76,Hypothèses!$D$6:$F$13,3,0)),0,N76*VLOOKUP($C76,Hypothèses!$D$6:$F$13,3,0))</f>
        <v>0</v>
      </c>
      <c r="AJ76" s="126">
        <f>IF(ISNA(O76*VLOOKUP($C76,Hypothèses!$D$6:$F$13,3,0)),0,O76*VLOOKUP($C76,Hypothèses!$D$6:$F$13,3,0))</f>
        <v>0</v>
      </c>
      <c r="AK76" s="126">
        <f>IF(ISNA(P76*VLOOKUP($C76,Hypothèses!$D$6:$F$13,3,0)),0,P76*VLOOKUP($C76,Hypothèses!$D$6:$F$13,3,0))</f>
        <v>0</v>
      </c>
      <c r="AL76" s="126">
        <f>IF(ISNA(Q76*VLOOKUP($C76,Hypothèses!$D$6:$F$13,3,0)),0,Q76*VLOOKUP($C76,Hypothèses!$D$6:$F$13,3,0))</f>
        <v>0</v>
      </c>
      <c r="AM76" s="126">
        <f>IF(ISNA(R76*VLOOKUP($C76,Hypothèses!$D$6:$F$13,3,0)),0,R76*VLOOKUP($C76,Hypothèses!$D$6:$F$13,3,0))</f>
        <v>0</v>
      </c>
      <c r="AN76" s="126">
        <f>IF(ISNA(S76*VLOOKUP($C76,Hypothèses!$D$6:$F$13,3,0)),0,S76*VLOOKUP($C76,Hypothèses!$D$6:$F$13,3,0))</f>
        <v>0</v>
      </c>
      <c r="AO76" s="126" t="e">
        <f>IF(ISNA(#REF!*VLOOKUP($C76,Hypothèses!$D$6:$F$13,3,0)),0,#REF!*VLOOKUP($C76,Hypothèses!$D$6:$F$13,3,0))</f>
        <v>#REF!</v>
      </c>
      <c r="AP76" s="126" t="e">
        <f>IF(ISNA(#REF!*VLOOKUP($C76,Hypothèses!$D$6:$F$13,3,0)),0,#REF!*VLOOKUP($C76,Hypothèses!$D$6:$F$13,3,0))</f>
        <v>#REF!</v>
      </c>
      <c r="AQ76" s="126" t="e">
        <f>IF(ISNA(#REF!*VLOOKUP($C76,Hypothèses!$D$6:$F$13,3,0)),0,#REF!*VLOOKUP($C76,Hypothèses!$D$6:$F$13,3,0))</f>
        <v>#REF!</v>
      </c>
      <c r="AR76" s="126" t="e">
        <f>IF(ISNA(#REF!*VLOOKUP($C76,Hypothèses!$D$6:$F$13,3,0)),0,#REF!*VLOOKUP($C76,Hypothèses!$D$6:$F$13,3,0))</f>
        <v>#REF!</v>
      </c>
      <c r="AS76" s="126" t="e">
        <f>IF(ISNA(#REF!*VLOOKUP($C76,Hypothèses!$D$6:$F$13,3,0)),0,#REF!*VLOOKUP($C76,Hypothèses!$D$6:$F$13,3,0))</f>
        <v>#REF!</v>
      </c>
      <c r="AT76" s="126" t="e">
        <f>IF(ISNA(#REF!*VLOOKUP($C76,Hypothèses!$D$6:$F$13,3,0)),0,#REF!*VLOOKUP($C76,Hypothèses!$D$6:$F$13,3,0))</f>
        <v>#REF!</v>
      </c>
      <c r="AU76" s="126" t="e">
        <f>IF(ISNA(#REF!*VLOOKUP($C76,Hypothèses!$D$6:$F$13,3,0)),0,#REF!*VLOOKUP($C76,Hypothèses!$D$6:$F$13,3,0))</f>
        <v>#REF!</v>
      </c>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9"/>
      <c r="CE76" s="119"/>
      <c r="CF76" s="119"/>
      <c r="CG76" s="119"/>
      <c r="CH76" s="119"/>
      <c r="CI76" s="119"/>
      <c r="CJ76" s="119"/>
      <c r="CK76" s="119"/>
      <c r="CL76" s="119"/>
      <c r="CM76" s="119"/>
      <c r="CN76" s="119"/>
      <c r="CO76" s="119"/>
      <c r="CP76" s="119"/>
      <c r="CQ76" s="119"/>
      <c r="CR76" s="119"/>
      <c r="CS76" s="119"/>
      <c r="CT76" s="119"/>
    </row>
    <row r="77" spans="1:98" s="120" customFormat="1">
      <c r="A77" s="124">
        <v>70</v>
      </c>
      <c r="B77" s="125"/>
      <c r="C77" s="125"/>
      <c r="D77" s="124" t="str">
        <f>IF(ISNA(VLOOKUP(C77,Hypothèses!$D$6:$G$14,4,0)),"",VLOOKUP(C77,Hypothèses!$D$6:$G$14,4,0))</f>
        <v/>
      </c>
      <c r="E77" s="125"/>
      <c r="F77" s="125"/>
      <c r="G77" s="125"/>
      <c r="H77" s="125"/>
      <c r="I77" s="125"/>
      <c r="J77" s="125"/>
      <c r="K77" s="125"/>
      <c r="L77" s="125"/>
      <c r="M77" s="125"/>
      <c r="N77" s="125"/>
      <c r="O77" s="125"/>
      <c r="P77" s="125"/>
      <c r="Q77" s="125"/>
      <c r="R77" s="125"/>
      <c r="S77" s="125"/>
      <c r="T77" s="126"/>
      <c r="U77" s="126"/>
      <c r="V77" s="126"/>
      <c r="W77" s="126"/>
      <c r="X77" s="126"/>
      <c r="Y77" s="114"/>
      <c r="Z77" s="126">
        <f>IF(ISNA(E77*VLOOKUP($C77,Hypothèses!$D$6:$F$13,3,0)),0,E77*VLOOKUP($C77,Hypothèses!$D$6:$F$13,3,0))</f>
        <v>0</v>
      </c>
      <c r="AA77" s="126">
        <f>IF(ISNA(F77*VLOOKUP($C77,Hypothèses!$D$6:$F$13,3,0)),0,F77*VLOOKUP($C77,Hypothèses!$D$6:$F$13,3,0))</f>
        <v>0</v>
      </c>
      <c r="AB77" s="126">
        <f>IF(ISNA(G77*VLOOKUP($C77,Hypothèses!$D$6:$F$13,3,0)),0,G77*VLOOKUP($C77,Hypothèses!$D$6:$F$13,3,0))</f>
        <v>0</v>
      </c>
      <c r="AC77" s="126">
        <f>IF(ISNA(H77*VLOOKUP($C77,Hypothèses!$D$6:$F$13,3,0)),0,H77*VLOOKUP($C77,Hypothèses!$D$6:$F$13,3,0))</f>
        <v>0</v>
      </c>
      <c r="AD77" s="126">
        <f>IF(ISNA(I77*VLOOKUP($C77,Hypothèses!$D$6:$F$13,3,0)),0,I77*VLOOKUP($C77,Hypothèses!$D$6:$F$13,3,0))</f>
        <v>0</v>
      </c>
      <c r="AE77" s="126">
        <f>IF(ISNA(J77*VLOOKUP($C77,Hypothèses!$D$6:$F$13,3,0)),0,J77*VLOOKUP($C77,Hypothèses!$D$6:$F$13,3,0))</f>
        <v>0</v>
      </c>
      <c r="AF77" s="126">
        <f>IF(ISNA(K77*VLOOKUP($C77,Hypothèses!$D$6:$F$13,3,0)),0,K77*VLOOKUP($C77,Hypothèses!$D$6:$F$13,3,0))</f>
        <v>0</v>
      </c>
      <c r="AG77" s="126">
        <f>IF(ISNA(L77*VLOOKUP($C77,Hypothèses!$D$6:$F$13,3,0)),0,L77*VLOOKUP($C77,Hypothèses!$D$6:$F$13,3,0))</f>
        <v>0</v>
      </c>
      <c r="AH77" s="126">
        <f>IF(ISNA(M77*VLOOKUP($C77,Hypothèses!$D$6:$F$13,3,0)),0,M77*VLOOKUP($C77,Hypothèses!$D$6:$F$13,3,0))</f>
        <v>0</v>
      </c>
      <c r="AI77" s="126">
        <f>IF(ISNA(N77*VLOOKUP($C77,Hypothèses!$D$6:$F$13,3,0)),0,N77*VLOOKUP($C77,Hypothèses!$D$6:$F$13,3,0))</f>
        <v>0</v>
      </c>
      <c r="AJ77" s="126">
        <f>IF(ISNA(O77*VLOOKUP($C77,Hypothèses!$D$6:$F$13,3,0)),0,O77*VLOOKUP($C77,Hypothèses!$D$6:$F$13,3,0))</f>
        <v>0</v>
      </c>
      <c r="AK77" s="126">
        <f>IF(ISNA(P77*VLOOKUP($C77,Hypothèses!$D$6:$F$13,3,0)),0,P77*VLOOKUP($C77,Hypothèses!$D$6:$F$13,3,0))</f>
        <v>0</v>
      </c>
      <c r="AL77" s="126">
        <f>IF(ISNA(Q77*VLOOKUP($C77,Hypothèses!$D$6:$F$13,3,0)),0,Q77*VLOOKUP($C77,Hypothèses!$D$6:$F$13,3,0))</f>
        <v>0</v>
      </c>
      <c r="AM77" s="126">
        <f>IF(ISNA(R77*VLOOKUP($C77,Hypothèses!$D$6:$F$13,3,0)),0,R77*VLOOKUP($C77,Hypothèses!$D$6:$F$13,3,0))</f>
        <v>0</v>
      </c>
      <c r="AN77" s="126">
        <f>IF(ISNA(S77*VLOOKUP($C77,Hypothèses!$D$6:$F$13,3,0)),0,S77*VLOOKUP($C77,Hypothèses!$D$6:$F$13,3,0))</f>
        <v>0</v>
      </c>
      <c r="AO77" s="126" t="e">
        <f>IF(ISNA(#REF!*VLOOKUP($C77,Hypothèses!$D$6:$F$13,3,0)),0,#REF!*VLOOKUP($C77,Hypothèses!$D$6:$F$13,3,0))</f>
        <v>#REF!</v>
      </c>
      <c r="AP77" s="126" t="e">
        <f>IF(ISNA(#REF!*VLOOKUP($C77,Hypothèses!$D$6:$F$13,3,0)),0,#REF!*VLOOKUP($C77,Hypothèses!$D$6:$F$13,3,0))</f>
        <v>#REF!</v>
      </c>
      <c r="AQ77" s="126" t="e">
        <f>IF(ISNA(#REF!*VLOOKUP($C77,Hypothèses!$D$6:$F$13,3,0)),0,#REF!*VLOOKUP($C77,Hypothèses!$D$6:$F$13,3,0))</f>
        <v>#REF!</v>
      </c>
      <c r="AR77" s="126" t="e">
        <f>IF(ISNA(#REF!*VLOOKUP($C77,Hypothèses!$D$6:$F$13,3,0)),0,#REF!*VLOOKUP($C77,Hypothèses!$D$6:$F$13,3,0))</f>
        <v>#REF!</v>
      </c>
      <c r="AS77" s="126" t="e">
        <f>IF(ISNA(#REF!*VLOOKUP($C77,Hypothèses!$D$6:$F$13,3,0)),0,#REF!*VLOOKUP($C77,Hypothèses!$D$6:$F$13,3,0))</f>
        <v>#REF!</v>
      </c>
      <c r="AT77" s="126" t="e">
        <f>IF(ISNA(#REF!*VLOOKUP($C77,Hypothèses!$D$6:$F$13,3,0)),0,#REF!*VLOOKUP($C77,Hypothèses!$D$6:$F$13,3,0))</f>
        <v>#REF!</v>
      </c>
      <c r="AU77" s="126" t="e">
        <f>IF(ISNA(#REF!*VLOOKUP($C77,Hypothèses!$D$6:$F$13,3,0)),0,#REF!*VLOOKUP($C77,Hypothèses!$D$6:$F$13,3,0))</f>
        <v>#REF!</v>
      </c>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9"/>
      <c r="CE77" s="119"/>
      <c r="CF77" s="119"/>
      <c r="CG77" s="119"/>
      <c r="CH77" s="119"/>
      <c r="CI77" s="119"/>
      <c r="CJ77" s="119"/>
      <c r="CK77" s="119"/>
      <c r="CL77" s="119"/>
      <c r="CM77" s="119"/>
      <c r="CN77" s="119"/>
      <c r="CO77" s="119"/>
      <c r="CP77" s="119"/>
      <c r="CQ77" s="119"/>
      <c r="CR77" s="119"/>
      <c r="CS77" s="119"/>
      <c r="CT77" s="119"/>
    </row>
    <row r="78" spans="1:98" s="120" customFormat="1">
      <c r="A78" s="124">
        <v>71</v>
      </c>
      <c r="B78" s="125"/>
      <c r="C78" s="125"/>
      <c r="D78" s="124" t="str">
        <f>IF(ISNA(VLOOKUP(C78,Hypothèses!$D$6:$G$14,4,0)),"",VLOOKUP(C78,Hypothèses!$D$6:$G$14,4,0))</f>
        <v/>
      </c>
      <c r="E78" s="125"/>
      <c r="F78" s="125"/>
      <c r="G78" s="125"/>
      <c r="H78" s="125"/>
      <c r="I78" s="125"/>
      <c r="J78" s="125"/>
      <c r="K78" s="125"/>
      <c r="L78" s="125"/>
      <c r="M78" s="125"/>
      <c r="N78" s="125"/>
      <c r="O78" s="125"/>
      <c r="P78" s="125"/>
      <c r="Q78" s="125"/>
      <c r="R78" s="125"/>
      <c r="S78" s="125"/>
      <c r="T78" s="126"/>
      <c r="U78" s="126"/>
      <c r="V78" s="126"/>
      <c r="W78" s="126"/>
      <c r="X78" s="126"/>
      <c r="Y78" s="114"/>
      <c r="Z78" s="126">
        <f>IF(ISNA(E78*VLOOKUP($C78,Hypothèses!$D$6:$F$13,3,0)),0,E78*VLOOKUP($C78,Hypothèses!$D$6:$F$13,3,0))</f>
        <v>0</v>
      </c>
      <c r="AA78" s="126">
        <f>IF(ISNA(F78*VLOOKUP($C78,Hypothèses!$D$6:$F$13,3,0)),0,F78*VLOOKUP($C78,Hypothèses!$D$6:$F$13,3,0))</f>
        <v>0</v>
      </c>
      <c r="AB78" s="126">
        <f>IF(ISNA(G78*VLOOKUP($C78,Hypothèses!$D$6:$F$13,3,0)),0,G78*VLOOKUP($C78,Hypothèses!$D$6:$F$13,3,0))</f>
        <v>0</v>
      </c>
      <c r="AC78" s="126">
        <f>IF(ISNA(H78*VLOOKUP($C78,Hypothèses!$D$6:$F$13,3,0)),0,H78*VLOOKUP($C78,Hypothèses!$D$6:$F$13,3,0))</f>
        <v>0</v>
      </c>
      <c r="AD78" s="126">
        <f>IF(ISNA(I78*VLOOKUP($C78,Hypothèses!$D$6:$F$13,3,0)),0,I78*VLOOKUP($C78,Hypothèses!$D$6:$F$13,3,0))</f>
        <v>0</v>
      </c>
      <c r="AE78" s="126">
        <f>IF(ISNA(J78*VLOOKUP($C78,Hypothèses!$D$6:$F$13,3,0)),0,J78*VLOOKUP($C78,Hypothèses!$D$6:$F$13,3,0))</f>
        <v>0</v>
      </c>
      <c r="AF78" s="126">
        <f>IF(ISNA(K78*VLOOKUP($C78,Hypothèses!$D$6:$F$13,3,0)),0,K78*VLOOKUP($C78,Hypothèses!$D$6:$F$13,3,0))</f>
        <v>0</v>
      </c>
      <c r="AG78" s="126">
        <f>IF(ISNA(L78*VLOOKUP($C78,Hypothèses!$D$6:$F$13,3,0)),0,L78*VLOOKUP($C78,Hypothèses!$D$6:$F$13,3,0))</f>
        <v>0</v>
      </c>
      <c r="AH78" s="126">
        <f>IF(ISNA(M78*VLOOKUP($C78,Hypothèses!$D$6:$F$13,3,0)),0,M78*VLOOKUP($C78,Hypothèses!$D$6:$F$13,3,0))</f>
        <v>0</v>
      </c>
      <c r="AI78" s="126">
        <f>IF(ISNA(N78*VLOOKUP($C78,Hypothèses!$D$6:$F$13,3,0)),0,N78*VLOOKUP($C78,Hypothèses!$D$6:$F$13,3,0))</f>
        <v>0</v>
      </c>
      <c r="AJ78" s="126">
        <f>IF(ISNA(O78*VLOOKUP($C78,Hypothèses!$D$6:$F$13,3,0)),0,O78*VLOOKUP($C78,Hypothèses!$D$6:$F$13,3,0))</f>
        <v>0</v>
      </c>
      <c r="AK78" s="126">
        <f>IF(ISNA(P78*VLOOKUP($C78,Hypothèses!$D$6:$F$13,3,0)),0,P78*VLOOKUP($C78,Hypothèses!$D$6:$F$13,3,0))</f>
        <v>0</v>
      </c>
      <c r="AL78" s="126">
        <f>IF(ISNA(Q78*VLOOKUP($C78,Hypothèses!$D$6:$F$13,3,0)),0,Q78*VLOOKUP($C78,Hypothèses!$D$6:$F$13,3,0))</f>
        <v>0</v>
      </c>
      <c r="AM78" s="126">
        <f>IF(ISNA(R78*VLOOKUP($C78,Hypothèses!$D$6:$F$13,3,0)),0,R78*VLOOKUP($C78,Hypothèses!$D$6:$F$13,3,0))</f>
        <v>0</v>
      </c>
      <c r="AN78" s="126">
        <f>IF(ISNA(S78*VLOOKUP($C78,Hypothèses!$D$6:$F$13,3,0)),0,S78*VLOOKUP($C78,Hypothèses!$D$6:$F$13,3,0))</f>
        <v>0</v>
      </c>
      <c r="AO78" s="126" t="e">
        <f>IF(ISNA(#REF!*VLOOKUP($C78,Hypothèses!$D$6:$F$13,3,0)),0,#REF!*VLOOKUP($C78,Hypothèses!$D$6:$F$13,3,0))</f>
        <v>#REF!</v>
      </c>
      <c r="AP78" s="126" t="e">
        <f>IF(ISNA(#REF!*VLOOKUP($C78,Hypothèses!$D$6:$F$13,3,0)),0,#REF!*VLOOKUP($C78,Hypothèses!$D$6:$F$13,3,0))</f>
        <v>#REF!</v>
      </c>
      <c r="AQ78" s="126" t="e">
        <f>IF(ISNA(#REF!*VLOOKUP($C78,Hypothèses!$D$6:$F$13,3,0)),0,#REF!*VLOOKUP($C78,Hypothèses!$D$6:$F$13,3,0))</f>
        <v>#REF!</v>
      </c>
      <c r="AR78" s="126" t="e">
        <f>IF(ISNA(#REF!*VLOOKUP($C78,Hypothèses!$D$6:$F$13,3,0)),0,#REF!*VLOOKUP($C78,Hypothèses!$D$6:$F$13,3,0))</f>
        <v>#REF!</v>
      </c>
      <c r="AS78" s="126" t="e">
        <f>IF(ISNA(#REF!*VLOOKUP($C78,Hypothèses!$D$6:$F$13,3,0)),0,#REF!*VLOOKUP($C78,Hypothèses!$D$6:$F$13,3,0))</f>
        <v>#REF!</v>
      </c>
      <c r="AT78" s="126" t="e">
        <f>IF(ISNA(#REF!*VLOOKUP($C78,Hypothèses!$D$6:$F$13,3,0)),0,#REF!*VLOOKUP($C78,Hypothèses!$D$6:$F$13,3,0))</f>
        <v>#REF!</v>
      </c>
      <c r="AU78" s="126" t="e">
        <f>IF(ISNA(#REF!*VLOOKUP($C78,Hypothèses!$D$6:$F$13,3,0)),0,#REF!*VLOOKUP($C78,Hypothèses!$D$6:$F$13,3,0))</f>
        <v>#REF!</v>
      </c>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9"/>
      <c r="CE78" s="119"/>
      <c r="CF78" s="119"/>
      <c r="CG78" s="119"/>
      <c r="CH78" s="119"/>
      <c r="CI78" s="119"/>
      <c r="CJ78" s="119"/>
      <c r="CK78" s="119"/>
      <c r="CL78" s="119"/>
      <c r="CM78" s="119"/>
      <c r="CN78" s="119"/>
      <c r="CO78" s="119"/>
      <c r="CP78" s="119"/>
      <c r="CQ78" s="119"/>
      <c r="CR78" s="119"/>
      <c r="CS78" s="119"/>
      <c r="CT78" s="119"/>
    </row>
    <row r="79" spans="1:98" s="120" customFormat="1">
      <c r="A79" s="124">
        <v>72</v>
      </c>
      <c r="B79" s="125"/>
      <c r="C79" s="125"/>
      <c r="D79" s="124" t="str">
        <f>IF(ISNA(VLOOKUP(C79,Hypothèses!$D$6:$G$14,4,0)),"",VLOOKUP(C79,Hypothèses!$D$6:$G$14,4,0))</f>
        <v/>
      </c>
      <c r="E79" s="125"/>
      <c r="F79" s="125"/>
      <c r="G79" s="125"/>
      <c r="H79" s="125"/>
      <c r="I79" s="125"/>
      <c r="J79" s="125"/>
      <c r="K79" s="125"/>
      <c r="L79" s="125"/>
      <c r="M79" s="125"/>
      <c r="N79" s="125"/>
      <c r="O79" s="125"/>
      <c r="P79" s="125"/>
      <c r="Q79" s="125"/>
      <c r="R79" s="125"/>
      <c r="S79" s="125"/>
      <c r="T79" s="126"/>
      <c r="U79" s="126"/>
      <c r="V79" s="126"/>
      <c r="W79" s="126"/>
      <c r="X79" s="126"/>
      <c r="Y79" s="114"/>
      <c r="Z79" s="126">
        <f>IF(ISNA(E79*VLOOKUP($C79,Hypothèses!$D$6:$F$13,3,0)),0,E79*VLOOKUP($C79,Hypothèses!$D$6:$F$13,3,0))</f>
        <v>0</v>
      </c>
      <c r="AA79" s="126">
        <f>IF(ISNA(F79*VLOOKUP($C79,Hypothèses!$D$6:$F$13,3,0)),0,F79*VLOOKUP($C79,Hypothèses!$D$6:$F$13,3,0))</f>
        <v>0</v>
      </c>
      <c r="AB79" s="126">
        <f>IF(ISNA(G79*VLOOKUP($C79,Hypothèses!$D$6:$F$13,3,0)),0,G79*VLOOKUP($C79,Hypothèses!$D$6:$F$13,3,0))</f>
        <v>0</v>
      </c>
      <c r="AC79" s="126">
        <f>IF(ISNA(H79*VLOOKUP($C79,Hypothèses!$D$6:$F$13,3,0)),0,H79*VLOOKUP($C79,Hypothèses!$D$6:$F$13,3,0))</f>
        <v>0</v>
      </c>
      <c r="AD79" s="126">
        <f>IF(ISNA(I79*VLOOKUP($C79,Hypothèses!$D$6:$F$13,3,0)),0,I79*VLOOKUP($C79,Hypothèses!$D$6:$F$13,3,0))</f>
        <v>0</v>
      </c>
      <c r="AE79" s="126">
        <f>IF(ISNA(J79*VLOOKUP($C79,Hypothèses!$D$6:$F$13,3,0)),0,J79*VLOOKUP($C79,Hypothèses!$D$6:$F$13,3,0))</f>
        <v>0</v>
      </c>
      <c r="AF79" s="126">
        <f>IF(ISNA(K79*VLOOKUP($C79,Hypothèses!$D$6:$F$13,3,0)),0,K79*VLOOKUP($C79,Hypothèses!$D$6:$F$13,3,0))</f>
        <v>0</v>
      </c>
      <c r="AG79" s="126">
        <f>IF(ISNA(L79*VLOOKUP($C79,Hypothèses!$D$6:$F$13,3,0)),0,L79*VLOOKUP($C79,Hypothèses!$D$6:$F$13,3,0))</f>
        <v>0</v>
      </c>
      <c r="AH79" s="126">
        <f>IF(ISNA(M79*VLOOKUP($C79,Hypothèses!$D$6:$F$13,3,0)),0,M79*VLOOKUP($C79,Hypothèses!$D$6:$F$13,3,0))</f>
        <v>0</v>
      </c>
      <c r="AI79" s="126">
        <f>IF(ISNA(N79*VLOOKUP($C79,Hypothèses!$D$6:$F$13,3,0)),0,N79*VLOOKUP($C79,Hypothèses!$D$6:$F$13,3,0))</f>
        <v>0</v>
      </c>
      <c r="AJ79" s="126">
        <f>IF(ISNA(O79*VLOOKUP($C79,Hypothèses!$D$6:$F$13,3,0)),0,O79*VLOOKUP($C79,Hypothèses!$D$6:$F$13,3,0))</f>
        <v>0</v>
      </c>
      <c r="AK79" s="126">
        <f>IF(ISNA(P79*VLOOKUP($C79,Hypothèses!$D$6:$F$13,3,0)),0,P79*VLOOKUP($C79,Hypothèses!$D$6:$F$13,3,0))</f>
        <v>0</v>
      </c>
      <c r="AL79" s="126">
        <f>IF(ISNA(Q79*VLOOKUP($C79,Hypothèses!$D$6:$F$13,3,0)),0,Q79*VLOOKUP($C79,Hypothèses!$D$6:$F$13,3,0))</f>
        <v>0</v>
      </c>
      <c r="AM79" s="126">
        <f>IF(ISNA(R79*VLOOKUP($C79,Hypothèses!$D$6:$F$13,3,0)),0,R79*VLOOKUP($C79,Hypothèses!$D$6:$F$13,3,0))</f>
        <v>0</v>
      </c>
      <c r="AN79" s="126">
        <f>IF(ISNA(S79*VLOOKUP($C79,Hypothèses!$D$6:$F$13,3,0)),0,S79*VLOOKUP($C79,Hypothèses!$D$6:$F$13,3,0))</f>
        <v>0</v>
      </c>
      <c r="AO79" s="126" t="e">
        <f>IF(ISNA(#REF!*VLOOKUP($C79,Hypothèses!$D$6:$F$13,3,0)),0,#REF!*VLOOKUP($C79,Hypothèses!$D$6:$F$13,3,0))</f>
        <v>#REF!</v>
      </c>
      <c r="AP79" s="126" t="e">
        <f>IF(ISNA(#REF!*VLOOKUP($C79,Hypothèses!$D$6:$F$13,3,0)),0,#REF!*VLOOKUP($C79,Hypothèses!$D$6:$F$13,3,0))</f>
        <v>#REF!</v>
      </c>
      <c r="AQ79" s="126" t="e">
        <f>IF(ISNA(#REF!*VLOOKUP($C79,Hypothèses!$D$6:$F$13,3,0)),0,#REF!*VLOOKUP($C79,Hypothèses!$D$6:$F$13,3,0))</f>
        <v>#REF!</v>
      </c>
      <c r="AR79" s="126" t="e">
        <f>IF(ISNA(#REF!*VLOOKUP($C79,Hypothèses!$D$6:$F$13,3,0)),0,#REF!*VLOOKUP($C79,Hypothèses!$D$6:$F$13,3,0))</f>
        <v>#REF!</v>
      </c>
      <c r="AS79" s="126" t="e">
        <f>IF(ISNA(#REF!*VLOOKUP($C79,Hypothèses!$D$6:$F$13,3,0)),0,#REF!*VLOOKUP($C79,Hypothèses!$D$6:$F$13,3,0))</f>
        <v>#REF!</v>
      </c>
      <c r="AT79" s="126" t="e">
        <f>IF(ISNA(#REF!*VLOOKUP($C79,Hypothèses!$D$6:$F$13,3,0)),0,#REF!*VLOOKUP($C79,Hypothèses!$D$6:$F$13,3,0))</f>
        <v>#REF!</v>
      </c>
      <c r="AU79" s="126" t="e">
        <f>IF(ISNA(#REF!*VLOOKUP($C79,Hypothèses!$D$6:$F$13,3,0)),0,#REF!*VLOOKUP($C79,Hypothèses!$D$6:$F$13,3,0))</f>
        <v>#REF!</v>
      </c>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9"/>
      <c r="CE79" s="119"/>
      <c r="CF79" s="119"/>
      <c r="CG79" s="119"/>
      <c r="CH79" s="119"/>
      <c r="CI79" s="119"/>
      <c r="CJ79" s="119"/>
      <c r="CK79" s="119"/>
      <c r="CL79" s="119"/>
      <c r="CM79" s="119"/>
      <c r="CN79" s="119"/>
      <c r="CO79" s="119"/>
      <c r="CP79" s="119"/>
      <c r="CQ79" s="119"/>
      <c r="CR79" s="119"/>
      <c r="CS79" s="119"/>
      <c r="CT79" s="119"/>
    </row>
    <row r="80" spans="1:98" s="120" customFormat="1">
      <c r="A80" s="124">
        <v>73</v>
      </c>
      <c r="B80" s="125"/>
      <c r="C80" s="125"/>
      <c r="D80" s="124" t="str">
        <f>IF(ISNA(VLOOKUP(C80,Hypothèses!$D$6:$G$14,4,0)),"",VLOOKUP(C80,Hypothèses!$D$6:$G$14,4,0))</f>
        <v/>
      </c>
      <c r="E80" s="125"/>
      <c r="F80" s="125"/>
      <c r="G80" s="125"/>
      <c r="H80" s="125"/>
      <c r="I80" s="125"/>
      <c r="J80" s="125"/>
      <c r="K80" s="125"/>
      <c r="L80" s="125"/>
      <c r="M80" s="125"/>
      <c r="N80" s="125"/>
      <c r="O80" s="125"/>
      <c r="P80" s="125"/>
      <c r="Q80" s="125"/>
      <c r="R80" s="125"/>
      <c r="S80" s="125"/>
      <c r="T80" s="126"/>
      <c r="U80" s="126"/>
      <c r="V80" s="126"/>
      <c r="W80" s="126"/>
      <c r="X80" s="126"/>
      <c r="Y80" s="114"/>
      <c r="Z80" s="126">
        <f>IF(ISNA(E80*VLOOKUP($C80,Hypothèses!$D$6:$F$13,3,0)),0,E80*VLOOKUP($C80,Hypothèses!$D$6:$F$13,3,0))</f>
        <v>0</v>
      </c>
      <c r="AA80" s="126">
        <f>IF(ISNA(F80*VLOOKUP($C80,Hypothèses!$D$6:$F$13,3,0)),0,F80*VLOOKUP($C80,Hypothèses!$D$6:$F$13,3,0))</f>
        <v>0</v>
      </c>
      <c r="AB80" s="126">
        <f>IF(ISNA(G80*VLOOKUP($C80,Hypothèses!$D$6:$F$13,3,0)),0,G80*VLOOKUP($C80,Hypothèses!$D$6:$F$13,3,0))</f>
        <v>0</v>
      </c>
      <c r="AC80" s="126">
        <f>IF(ISNA(H80*VLOOKUP($C80,Hypothèses!$D$6:$F$13,3,0)),0,H80*VLOOKUP($C80,Hypothèses!$D$6:$F$13,3,0))</f>
        <v>0</v>
      </c>
      <c r="AD80" s="126">
        <f>IF(ISNA(I80*VLOOKUP($C80,Hypothèses!$D$6:$F$13,3,0)),0,I80*VLOOKUP($C80,Hypothèses!$D$6:$F$13,3,0))</f>
        <v>0</v>
      </c>
      <c r="AE80" s="126">
        <f>IF(ISNA(J80*VLOOKUP($C80,Hypothèses!$D$6:$F$13,3,0)),0,J80*VLOOKUP($C80,Hypothèses!$D$6:$F$13,3,0))</f>
        <v>0</v>
      </c>
      <c r="AF80" s="126">
        <f>IF(ISNA(K80*VLOOKUP($C80,Hypothèses!$D$6:$F$13,3,0)),0,K80*VLOOKUP($C80,Hypothèses!$D$6:$F$13,3,0))</f>
        <v>0</v>
      </c>
      <c r="AG80" s="126">
        <f>IF(ISNA(L80*VLOOKUP($C80,Hypothèses!$D$6:$F$13,3,0)),0,L80*VLOOKUP($C80,Hypothèses!$D$6:$F$13,3,0))</f>
        <v>0</v>
      </c>
      <c r="AH80" s="126">
        <f>IF(ISNA(M80*VLOOKUP($C80,Hypothèses!$D$6:$F$13,3,0)),0,M80*VLOOKUP($C80,Hypothèses!$D$6:$F$13,3,0))</f>
        <v>0</v>
      </c>
      <c r="AI80" s="126">
        <f>IF(ISNA(N80*VLOOKUP($C80,Hypothèses!$D$6:$F$13,3,0)),0,N80*VLOOKUP($C80,Hypothèses!$D$6:$F$13,3,0))</f>
        <v>0</v>
      </c>
      <c r="AJ80" s="126">
        <f>IF(ISNA(O80*VLOOKUP($C80,Hypothèses!$D$6:$F$13,3,0)),0,O80*VLOOKUP($C80,Hypothèses!$D$6:$F$13,3,0))</f>
        <v>0</v>
      </c>
      <c r="AK80" s="126">
        <f>IF(ISNA(P80*VLOOKUP($C80,Hypothèses!$D$6:$F$13,3,0)),0,P80*VLOOKUP($C80,Hypothèses!$D$6:$F$13,3,0))</f>
        <v>0</v>
      </c>
      <c r="AL80" s="126">
        <f>IF(ISNA(Q80*VLOOKUP($C80,Hypothèses!$D$6:$F$13,3,0)),0,Q80*VLOOKUP($C80,Hypothèses!$D$6:$F$13,3,0))</f>
        <v>0</v>
      </c>
      <c r="AM80" s="126">
        <f>IF(ISNA(R80*VLOOKUP($C80,Hypothèses!$D$6:$F$13,3,0)),0,R80*VLOOKUP($C80,Hypothèses!$D$6:$F$13,3,0))</f>
        <v>0</v>
      </c>
      <c r="AN80" s="126">
        <f>IF(ISNA(S80*VLOOKUP($C80,Hypothèses!$D$6:$F$13,3,0)),0,S80*VLOOKUP($C80,Hypothèses!$D$6:$F$13,3,0))</f>
        <v>0</v>
      </c>
      <c r="AO80" s="126" t="e">
        <f>IF(ISNA(#REF!*VLOOKUP($C80,Hypothèses!$D$6:$F$13,3,0)),0,#REF!*VLOOKUP($C80,Hypothèses!$D$6:$F$13,3,0))</f>
        <v>#REF!</v>
      </c>
      <c r="AP80" s="126" t="e">
        <f>IF(ISNA(#REF!*VLOOKUP($C80,Hypothèses!$D$6:$F$13,3,0)),0,#REF!*VLOOKUP($C80,Hypothèses!$D$6:$F$13,3,0))</f>
        <v>#REF!</v>
      </c>
      <c r="AQ80" s="126" t="e">
        <f>IF(ISNA(#REF!*VLOOKUP($C80,Hypothèses!$D$6:$F$13,3,0)),0,#REF!*VLOOKUP($C80,Hypothèses!$D$6:$F$13,3,0))</f>
        <v>#REF!</v>
      </c>
      <c r="AR80" s="126" t="e">
        <f>IF(ISNA(#REF!*VLOOKUP($C80,Hypothèses!$D$6:$F$13,3,0)),0,#REF!*VLOOKUP($C80,Hypothèses!$D$6:$F$13,3,0))</f>
        <v>#REF!</v>
      </c>
      <c r="AS80" s="126" t="e">
        <f>IF(ISNA(#REF!*VLOOKUP($C80,Hypothèses!$D$6:$F$13,3,0)),0,#REF!*VLOOKUP($C80,Hypothèses!$D$6:$F$13,3,0))</f>
        <v>#REF!</v>
      </c>
      <c r="AT80" s="126" t="e">
        <f>IF(ISNA(#REF!*VLOOKUP($C80,Hypothèses!$D$6:$F$13,3,0)),0,#REF!*VLOOKUP($C80,Hypothèses!$D$6:$F$13,3,0))</f>
        <v>#REF!</v>
      </c>
      <c r="AU80" s="126" t="e">
        <f>IF(ISNA(#REF!*VLOOKUP($C80,Hypothèses!$D$6:$F$13,3,0)),0,#REF!*VLOOKUP($C80,Hypothèses!$D$6:$F$13,3,0))</f>
        <v>#REF!</v>
      </c>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9"/>
      <c r="CE80" s="119"/>
      <c r="CF80" s="119"/>
      <c r="CG80" s="119"/>
      <c r="CH80" s="119"/>
      <c r="CI80" s="119"/>
      <c r="CJ80" s="119"/>
      <c r="CK80" s="119"/>
      <c r="CL80" s="119"/>
      <c r="CM80" s="119"/>
      <c r="CN80" s="119"/>
      <c r="CO80" s="119"/>
      <c r="CP80" s="119"/>
      <c r="CQ80" s="119"/>
      <c r="CR80" s="119"/>
      <c r="CS80" s="119"/>
      <c r="CT80" s="119"/>
    </row>
    <row r="81" spans="1:98" s="120" customFormat="1">
      <c r="A81" s="124">
        <v>74</v>
      </c>
      <c r="B81" s="125"/>
      <c r="C81" s="125"/>
      <c r="D81" s="124" t="str">
        <f>IF(ISNA(VLOOKUP(C81,Hypothèses!$D$6:$G$14,4,0)),"",VLOOKUP(C81,Hypothèses!$D$6:$G$14,4,0))</f>
        <v/>
      </c>
      <c r="E81" s="125"/>
      <c r="F81" s="125"/>
      <c r="G81" s="125"/>
      <c r="H81" s="125"/>
      <c r="I81" s="125"/>
      <c r="J81" s="125"/>
      <c r="K81" s="125"/>
      <c r="L81" s="125"/>
      <c r="M81" s="125"/>
      <c r="N81" s="125"/>
      <c r="O81" s="125"/>
      <c r="P81" s="125"/>
      <c r="Q81" s="125"/>
      <c r="R81" s="125"/>
      <c r="S81" s="125"/>
      <c r="T81" s="126"/>
      <c r="U81" s="126"/>
      <c r="V81" s="126"/>
      <c r="W81" s="126"/>
      <c r="X81" s="126"/>
      <c r="Y81" s="114"/>
      <c r="Z81" s="126">
        <f>IF(ISNA(E81*VLOOKUP($C81,Hypothèses!$D$6:$F$13,3,0)),0,E81*VLOOKUP($C81,Hypothèses!$D$6:$F$13,3,0))</f>
        <v>0</v>
      </c>
      <c r="AA81" s="126">
        <f>IF(ISNA(F81*VLOOKUP($C81,Hypothèses!$D$6:$F$13,3,0)),0,F81*VLOOKUP($C81,Hypothèses!$D$6:$F$13,3,0))</f>
        <v>0</v>
      </c>
      <c r="AB81" s="126">
        <f>IF(ISNA(G81*VLOOKUP($C81,Hypothèses!$D$6:$F$13,3,0)),0,G81*VLOOKUP($C81,Hypothèses!$D$6:$F$13,3,0))</f>
        <v>0</v>
      </c>
      <c r="AC81" s="126">
        <f>IF(ISNA(H81*VLOOKUP($C81,Hypothèses!$D$6:$F$13,3,0)),0,H81*VLOOKUP($C81,Hypothèses!$D$6:$F$13,3,0))</f>
        <v>0</v>
      </c>
      <c r="AD81" s="126">
        <f>IF(ISNA(I81*VLOOKUP($C81,Hypothèses!$D$6:$F$13,3,0)),0,I81*VLOOKUP($C81,Hypothèses!$D$6:$F$13,3,0))</f>
        <v>0</v>
      </c>
      <c r="AE81" s="126">
        <f>IF(ISNA(J81*VLOOKUP($C81,Hypothèses!$D$6:$F$13,3,0)),0,J81*VLOOKUP($C81,Hypothèses!$D$6:$F$13,3,0))</f>
        <v>0</v>
      </c>
      <c r="AF81" s="126">
        <f>IF(ISNA(K81*VLOOKUP($C81,Hypothèses!$D$6:$F$13,3,0)),0,K81*VLOOKUP($C81,Hypothèses!$D$6:$F$13,3,0))</f>
        <v>0</v>
      </c>
      <c r="AG81" s="126">
        <f>IF(ISNA(L81*VLOOKUP($C81,Hypothèses!$D$6:$F$13,3,0)),0,L81*VLOOKUP($C81,Hypothèses!$D$6:$F$13,3,0))</f>
        <v>0</v>
      </c>
      <c r="AH81" s="126">
        <f>IF(ISNA(M81*VLOOKUP($C81,Hypothèses!$D$6:$F$13,3,0)),0,M81*VLOOKUP($C81,Hypothèses!$D$6:$F$13,3,0))</f>
        <v>0</v>
      </c>
      <c r="AI81" s="126">
        <f>IF(ISNA(N81*VLOOKUP($C81,Hypothèses!$D$6:$F$13,3,0)),0,N81*VLOOKUP($C81,Hypothèses!$D$6:$F$13,3,0))</f>
        <v>0</v>
      </c>
      <c r="AJ81" s="126">
        <f>IF(ISNA(O81*VLOOKUP($C81,Hypothèses!$D$6:$F$13,3,0)),0,O81*VLOOKUP($C81,Hypothèses!$D$6:$F$13,3,0))</f>
        <v>0</v>
      </c>
      <c r="AK81" s="126">
        <f>IF(ISNA(P81*VLOOKUP($C81,Hypothèses!$D$6:$F$13,3,0)),0,P81*VLOOKUP($C81,Hypothèses!$D$6:$F$13,3,0))</f>
        <v>0</v>
      </c>
      <c r="AL81" s="126">
        <f>IF(ISNA(Q81*VLOOKUP($C81,Hypothèses!$D$6:$F$13,3,0)),0,Q81*VLOOKUP($C81,Hypothèses!$D$6:$F$13,3,0))</f>
        <v>0</v>
      </c>
      <c r="AM81" s="126">
        <f>IF(ISNA(R81*VLOOKUP($C81,Hypothèses!$D$6:$F$13,3,0)),0,R81*VLOOKUP($C81,Hypothèses!$D$6:$F$13,3,0))</f>
        <v>0</v>
      </c>
      <c r="AN81" s="126">
        <f>IF(ISNA(S81*VLOOKUP($C81,Hypothèses!$D$6:$F$13,3,0)),0,S81*VLOOKUP($C81,Hypothèses!$D$6:$F$13,3,0))</f>
        <v>0</v>
      </c>
      <c r="AO81" s="126" t="e">
        <f>IF(ISNA(#REF!*VLOOKUP($C81,Hypothèses!$D$6:$F$13,3,0)),0,#REF!*VLOOKUP($C81,Hypothèses!$D$6:$F$13,3,0))</f>
        <v>#REF!</v>
      </c>
      <c r="AP81" s="126" t="e">
        <f>IF(ISNA(#REF!*VLOOKUP($C81,Hypothèses!$D$6:$F$13,3,0)),0,#REF!*VLOOKUP($C81,Hypothèses!$D$6:$F$13,3,0))</f>
        <v>#REF!</v>
      </c>
      <c r="AQ81" s="126" t="e">
        <f>IF(ISNA(#REF!*VLOOKUP($C81,Hypothèses!$D$6:$F$13,3,0)),0,#REF!*VLOOKUP($C81,Hypothèses!$D$6:$F$13,3,0))</f>
        <v>#REF!</v>
      </c>
      <c r="AR81" s="126" t="e">
        <f>IF(ISNA(#REF!*VLOOKUP($C81,Hypothèses!$D$6:$F$13,3,0)),0,#REF!*VLOOKUP($C81,Hypothèses!$D$6:$F$13,3,0))</f>
        <v>#REF!</v>
      </c>
      <c r="AS81" s="126" t="e">
        <f>IF(ISNA(#REF!*VLOOKUP($C81,Hypothèses!$D$6:$F$13,3,0)),0,#REF!*VLOOKUP($C81,Hypothèses!$D$6:$F$13,3,0))</f>
        <v>#REF!</v>
      </c>
      <c r="AT81" s="126" t="e">
        <f>IF(ISNA(#REF!*VLOOKUP($C81,Hypothèses!$D$6:$F$13,3,0)),0,#REF!*VLOOKUP($C81,Hypothèses!$D$6:$F$13,3,0))</f>
        <v>#REF!</v>
      </c>
      <c r="AU81" s="126" t="e">
        <f>IF(ISNA(#REF!*VLOOKUP($C81,Hypothèses!$D$6:$F$13,3,0)),0,#REF!*VLOOKUP($C81,Hypothèses!$D$6:$F$13,3,0))</f>
        <v>#REF!</v>
      </c>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9"/>
      <c r="CE81" s="119"/>
      <c r="CF81" s="119"/>
      <c r="CG81" s="119"/>
      <c r="CH81" s="119"/>
      <c r="CI81" s="119"/>
      <c r="CJ81" s="119"/>
      <c r="CK81" s="119"/>
      <c r="CL81" s="119"/>
      <c r="CM81" s="119"/>
      <c r="CN81" s="119"/>
      <c r="CO81" s="119"/>
      <c r="CP81" s="119"/>
      <c r="CQ81" s="119"/>
      <c r="CR81" s="119"/>
      <c r="CS81" s="119"/>
      <c r="CT81" s="119"/>
    </row>
    <row r="82" spans="1:98" s="120" customFormat="1">
      <c r="A82" s="124">
        <v>75</v>
      </c>
      <c r="B82" s="125"/>
      <c r="C82" s="125"/>
      <c r="D82" s="124" t="str">
        <f>IF(ISNA(VLOOKUP(C82,Hypothèses!$D$6:$G$14,4,0)),"",VLOOKUP(C82,Hypothèses!$D$6:$G$14,4,0))</f>
        <v/>
      </c>
      <c r="E82" s="125"/>
      <c r="F82" s="125"/>
      <c r="G82" s="125"/>
      <c r="H82" s="125"/>
      <c r="I82" s="125"/>
      <c r="J82" s="125"/>
      <c r="K82" s="125"/>
      <c r="L82" s="125"/>
      <c r="M82" s="125"/>
      <c r="N82" s="125"/>
      <c r="O82" s="125"/>
      <c r="P82" s="125"/>
      <c r="Q82" s="125"/>
      <c r="R82" s="125"/>
      <c r="S82" s="125"/>
      <c r="T82" s="126"/>
      <c r="U82" s="126"/>
      <c r="V82" s="126"/>
      <c r="W82" s="126"/>
      <c r="X82" s="126"/>
      <c r="Y82" s="114"/>
      <c r="Z82" s="126">
        <f>IF(ISNA(E82*VLOOKUP($C82,Hypothèses!$D$6:$F$13,3,0)),0,E82*VLOOKUP($C82,Hypothèses!$D$6:$F$13,3,0))</f>
        <v>0</v>
      </c>
      <c r="AA82" s="126">
        <f>IF(ISNA(F82*VLOOKUP($C82,Hypothèses!$D$6:$F$13,3,0)),0,F82*VLOOKUP($C82,Hypothèses!$D$6:$F$13,3,0))</f>
        <v>0</v>
      </c>
      <c r="AB82" s="126">
        <f>IF(ISNA(G82*VLOOKUP($C82,Hypothèses!$D$6:$F$13,3,0)),0,G82*VLOOKUP($C82,Hypothèses!$D$6:$F$13,3,0))</f>
        <v>0</v>
      </c>
      <c r="AC82" s="126">
        <f>IF(ISNA(H82*VLOOKUP($C82,Hypothèses!$D$6:$F$13,3,0)),0,H82*VLOOKUP($C82,Hypothèses!$D$6:$F$13,3,0))</f>
        <v>0</v>
      </c>
      <c r="AD82" s="126">
        <f>IF(ISNA(I82*VLOOKUP($C82,Hypothèses!$D$6:$F$13,3,0)),0,I82*VLOOKUP($C82,Hypothèses!$D$6:$F$13,3,0))</f>
        <v>0</v>
      </c>
      <c r="AE82" s="126">
        <f>IF(ISNA(J82*VLOOKUP($C82,Hypothèses!$D$6:$F$13,3,0)),0,J82*VLOOKUP($C82,Hypothèses!$D$6:$F$13,3,0))</f>
        <v>0</v>
      </c>
      <c r="AF82" s="126">
        <f>IF(ISNA(K82*VLOOKUP($C82,Hypothèses!$D$6:$F$13,3,0)),0,K82*VLOOKUP($C82,Hypothèses!$D$6:$F$13,3,0))</f>
        <v>0</v>
      </c>
      <c r="AG82" s="126">
        <f>IF(ISNA(L82*VLOOKUP($C82,Hypothèses!$D$6:$F$13,3,0)),0,L82*VLOOKUP($C82,Hypothèses!$D$6:$F$13,3,0))</f>
        <v>0</v>
      </c>
      <c r="AH82" s="126">
        <f>IF(ISNA(M82*VLOOKUP($C82,Hypothèses!$D$6:$F$13,3,0)),0,M82*VLOOKUP($C82,Hypothèses!$D$6:$F$13,3,0))</f>
        <v>0</v>
      </c>
      <c r="AI82" s="126">
        <f>IF(ISNA(N82*VLOOKUP($C82,Hypothèses!$D$6:$F$13,3,0)),0,N82*VLOOKUP($C82,Hypothèses!$D$6:$F$13,3,0))</f>
        <v>0</v>
      </c>
      <c r="AJ82" s="126">
        <f>IF(ISNA(O82*VLOOKUP($C82,Hypothèses!$D$6:$F$13,3,0)),0,O82*VLOOKUP($C82,Hypothèses!$D$6:$F$13,3,0))</f>
        <v>0</v>
      </c>
      <c r="AK82" s="126">
        <f>IF(ISNA(P82*VLOOKUP($C82,Hypothèses!$D$6:$F$13,3,0)),0,P82*VLOOKUP($C82,Hypothèses!$D$6:$F$13,3,0))</f>
        <v>0</v>
      </c>
      <c r="AL82" s="126">
        <f>IF(ISNA(Q82*VLOOKUP($C82,Hypothèses!$D$6:$F$13,3,0)),0,Q82*VLOOKUP($C82,Hypothèses!$D$6:$F$13,3,0))</f>
        <v>0</v>
      </c>
      <c r="AM82" s="126">
        <f>IF(ISNA(R82*VLOOKUP($C82,Hypothèses!$D$6:$F$13,3,0)),0,R82*VLOOKUP($C82,Hypothèses!$D$6:$F$13,3,0))</f>
        <v>0</v>
      </c>
      <c r="AN82" s="126">
        <f>IF(ISNA(S82*VLOOKUP($C82,Hypothèses!$D$6:$F$13,3,0)),0,S82*VLOOKUP($C82,Hypothèses!$D$6:$F$13,3,0))</f>
        <v>0</v>
      </c>
      <c r="AO82" s="126" t="e">
        <f>IF(ISNA(#REF!*VLOOKUP($C82,Hypothèses!$D$6:$F$13,3,0)),0,#REF!*VLOOKUP($C82,Hypothèses!$D$6:$F$13,3,0))</f>
        <v>#REF!</v>
      </c>
      <c r="AP82" s="126" t="e">
        <f>IF(ISNA(#REF!*VLOOKUP($C82,Hypothèses!$D$6:$F$13,3,0)),0,#REF!*VLOOKUP($C82,Hypothèses!$D$6:$F$13,3,0))</f>
        <v>#REF!</v>
      </c>
      <c r="AQ82" s="126" t="e">
        <f>IF(ISNA(#REF!*VLOOKUP($C82,Hypothèses!$D$6:$F$13,3,0)),0,#REF!*VLOOKUP($C82,Hypothèses!$D$6:$F$13,3,0))</f>
        <v>#REF!</v>
      </c>
      <c r="AR82" s="126" t="e">
        <f>IF(ISNA(#REF!*VLOOKUP($C82,Hypothèses!$D$6:$F$13,3,0)),0,#REF!*VLOOKUP($C82,Hypothèses!$D$6:$F$13,3,0))</f>
        <v>#REF!</v>
      </c>
      <c r="AS82" s="126" t="e">
        <f>IF(ISNA(#REF!*VLOOKUP($C82,Hypothèses!$D$6:$F$13,3,0)),0,#REF!*VLOOKUP($C82,Hypothèses!$D$6:$F$13,3,0))</f>
        <v>#REF!</v>
      </c>
      <c r="AT82" s="126" t="e">
        <f>IF(ISNA(#REF!*VLOOKUP($C82,Hypothèses!$D$6:$F$13,3,0)),0,#REF!*VLOOKUP($C82,Hypothèses!$D$6:$F$13,3,0))</f>
        <v>#REF!</v>
      </c>
      <c r="AU82" s="126" t="e">
        <f>IF(ISNA(#REF!*VLOOKUP($C82,Hypothèses!$D$6:$F$13,3,0)),0,#REF!*VLOOKUP($C82,Hypothèses!$D$6:$F$13,3,0))</f>
        <v>#REF!</v>
      </c>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9"/>
      <c r="CE82" s="119"/>
      <c r="CF82" s="119"/>
      <c r="CG82" s="119"/>
      <c r="CH82" s="119"/>
      <c r="CI82" s="119"/>
      <c r="CJ82" s="119"/>
      <c r="CK82" s="119"/>
      <c r="CL82" s="119"/>
      <c r="CM82" s="119"/>
      <c r="CN82" s="119"/>
      <c r="CO82" s="119"/>
      <c r="CP82" s="119"/>
      <c r="CQ82" s="119"/>
      <c r="CR82" s="119"/>
      <c r="CS82" s="119"/>
      <c r="CT82" s="119"/>
    </row>
    <row r="83" spans="1:98" s="120" customFormat="1">
      <c r="A83" s="124">
        <v>76</v>
      </c>
      <c r="B83" s="125"/>
      <c r="C83" s="125"/>
      <c r="D83" s="124" t="str">
        <f>IF(ISNA(VLOOKUP(C83,Hypothèses!$D$6:$G$14,4,0)),"",VLOOKUP(C83,Hypothèses!$D$6:$G$14,4,0))</f>
        <v/>
      </c>
      <c r="E83" s="125"/>
      <c r="F83" s="125"/>
      <c r="G83" s="125"/>
      <c r="H83" s="125"/>
      <c r="I83" s="125"/>
      <c r="J83" s="125"/>
      <c r="K83" s="125"/>
      <c r="L83" s="125"/>
      <c r="M83" s="125"/>
      <c r="N83" s="125"/>
      <c r="O83" s="125"/>
      <c r="P83" s="125"/>
      <c r="Q83" s="125"/>
      <c r="R83" s="125"/>
      <c r="S83" s="125"/>
      <c r="T83" s="126"/>
      <c r="U83" s="126"/>
      <c r="V83" s="126"/>
      <c r="W83" s="126"/>
      <c r="X83" s="126"/>
      <c r="Y83" s="114"/>
      <c r="Z83" s="126">
        <f>IF(ISNA(E83*VLOOKUP($C83,Hypothèses!$D$6:$F$13,3,0)),0,E83*VLOOKUP($C83,Hypothèses!$D$6:$F$13,3,0))</f>
        <v>0</v>
      </c>
      <c r="AA83" s="126">
        <f>IF(ISNA(F83*VLOOKUP($C83,Hypothèses!$D$6:$F$13,3,0)),0,F83*VLOOKUP($C83,Hypothèses!$D$6:$F$13,3,0))</f>
        <v>0</v>
      </c>
      <c r="AB83" s="126">
        <f>IF(ISNA(G83*VLOOKUP($C83,Hypothèses!$D$6:$F$13,3,0)),0,G83*VLOOKUP($C83,Hypothèses!$D$6:$F$13,3,0))</f>
        <v>0</v>
      </c>
      <c r="AC83" s="126">
        <f>IF(ISNA(H83*VLOOKUP($C83,Hypothèses!$D$6:$F$13,3,0)),0,H83*VLOOKUP($C83,Hypothèses!$D$6:$F$13,3,0))</f>
        <v>0</v>
      </c>
      <c r="AD83" s="126">
        <f>IF(ISNA(I83*VLOOKUP($C83,Hypothèses!$D$6:$F$13,3,0)),0,I83*VLOOKUP($C83,Hypothèses!$D$6:$F$13,3,0))</f>
        <v>0</v>
      </c>
      <c r="AE83" s="126">
        <f>IF(ISNA(J83*VLOOKUP($C83,Hypothèses!$D$6:$F$13,3,0)),0,J83*VLOOKUP($C83,Hypothèses!$D$6:$F$13,3,0))</f>
        <v>0</v>
      </c>
      <c r="AF83" s="126">
        <f>IF(ISNA(K83*VLOOKUP($C83,Hypothèses!$D$6:$F$13,3,0)),0,K83*VLOOKUP($C83,Hypothèses!$D$6:$F$13,3,0))</f>
        <v>0</v>
      </c>
      <c r="AG83" s="126">
        <f>IF(ISNA(L83*VLOOKUP($C83,Hypothèses!$D$6:$F$13,3,0)),0,L83*VLOOKUP($C83,Hypothèses!$D$6:$F$13,3,0))</f>
        <v>0</v>
      </c>
      <c r="AH83" s="126">
        <f>IF(ISNA(M83*VLOOKUP($C83,Hypothèses!$D$6:$F$13,3,0)),0,M83*VLOOKUP($C83,Hypothèses!$D$6:$F$13,3,0))</f>
        <v>0</v>
      </c>
      <c r="AI83" s="126">
        <f>IF(ISNA(N83*VLOOKUP($C83,Hypothèses!$D$6:$F$13,3,0)),0,N83*VLOOKUP($C83,Hypothèses!$D$6:$F$13,3,0))</f>
        <v>0</v>
      </c>
      <c r="AJ83" s="126">
        <f>IF(ISNA(O83*VLOOKUP($C83,Hypothèses!$D$6:$F$13,3,0)),0,O83*VLOOKUP($C83,Hypothèses!$D$6:$F$13,3,0))</f>
        <v>0</v>
      </c>
      <c r="AK83" s="126">
        <f>IF(ISNA(P83*VLOOKUP($C83,Hypothèses!$D$6:$F$13,3,0)),0,P83*VLOOKUP($C83,Hypothèses!$D$6:$F$13,3,0))</f>
        <v>0</v>
      </c>
      <c r="AL83" s="126">
        <f>IF(ISNA(Q83*VLOOKUP($C83,Hypothèses!$D$6:$F$13,3,0)),0,Q83*VLOOKUP($C83,Hypothèses!$D$6:$F$13,3,0))</f>
        <v>0</v>
      </c>
      <c r="AM83" s="126">
        <f>IF(ISNA(R83*VLOOKUP($C83,Hypothèses!$D$6:$F$13,3,0)),0,R83*VLOOKUP($C83,Hypothèses!$D$6:$F$13,3,0))</f>
        <v>0</v>
      </c>
      <c r="AN83" s="126">
        <f>IF(ISNA(S83*VLOOKUP($C83,Hypothèses!$D$6:$F$13,3,0)),0,S83*VLOOKUP($C83,Hypothèses!$D$6:$F$13,3,0))</f>
        <v>0</v>
      </c>
      <c r="AO83" s="126" t="e">
        <f>IF(ISNA(#REF!*VLOOKUP($C83,Hypothèses!$D$6:$F$13,3,0)),0,#REF!*VLOOKUP($C83,Hypothèses!$D$6:$F$13,3,0))</f>
        <v>#REF!</v>
      </c>
      <c r="AP83" s="126" t="e">
        <f>IF(ISNA(#REF!*VLOOKUP($C83,Hypothèses!$D$6:$F$13,3,0)),0,#REF!*VLOOKUP($C83,Hypothèses!$D$6:$F$13,3,0))</f>
        <v>#REF!</v>
      </c>
      <c r="AQ83" s="126" t="e">
        <f>IF(ISNA(#REF!*VLOOKUP($C83,Hypothèses!$D$6:$F$13,3,0)),0,#REF!*VLOOKUP($C83,Hypothèses!$D$6:$F$13,3,0))</f>
        <v>#REF!</v>
      </c>
      <c r="AR83" s="126" t="e">
        <f>IF(ISNA(#REF!*VLOOKUP($C83,Hypothèses!$D$6:$F$13,3,0)),0,#REF!*VLOOKUP($C83,Hypothèses!$D$6:$F$13,3,0))</f>
        <v>#REF!</v>
      </c>
      <c r="AS83" s="126" t="e">
        <f>IF(ISNA(#REF!*VLOOKUP($C83,Hypothèses!$D$6:$F$13,3,0)),0,#REF!*VLOOKUP($C83,Hypothèses!$D$6:$F$13,3,0))</f>
        <v>#REF!</v>
      </c>
      <c r="AT83" s="126" t="e">
        <f>IF(ISNA(#REF!*VLOOKUP($C83,Hypothèses!$D$6:$F$13,3,0)),0,#REF!*VLOOKUP($C83,Hypothèses!$D$6:$F$13,3,0))</f>
        <v>#REF!</v>
      </c>
      <c r="AU83" s="126" t="e">
        <f>IF(ISNA(#REF!*VLOOKUP($C83,Hypothèses!$D$6:$F$13,3,0)),0,#REF!*VLOOKUP($C83,Hypothèses!$D$6:$F$13,3,0))</f>
        <v>#REF!</v>
      </c>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9"/>
      <c r="CE83" s="119"/>
      <c r="CF83" s="119"/>
      <c r="CG83" s="119"/>
      <c r="CH83" s="119"/>
      <c r="CI83" s="119"/>
      <c r="CJ83" s="119"/>
      <c r="CK83" s="119"/>
      <c r="CL83" s="119"/>
      <c r="CM83" s="119"/>
      <c r="CN83" s="119"/>
      <c r="CO83" s="119"/>
      <c r="CP83" s="119"/>
      <c r="CQ83" s="119"/>
      <c r="CR83" s="119"/>
      <c r="CS83" s="119"/>
      <c r="CT83" s="119"/>
    </row>
    <row r="84" spans="1:98" s="120" customFormat="1">
      <c r="A84" s="124">
        <v>77</v>
      </c>
      <c r="B84" s="125"/>
      <c r="C84" s="125"/>
      <c r="D84" s="124" t="str">
        <f>IF(ISNA(VLOOKUP(C84,Hypothèses!$D$6:$G$14,4,0)),"",VLOOKUP(C84,Hypothèses!$D$6:$G$14,4,0))</f>
        <v/>
      </c>
      <c r="E84" s="125"/>
      <c r="F84" s="125"/>
      <c r="G84" s="125"/>
      <c r="H84" s="125"/>
      <c r="I84" s="125"/>
      <c r="J84" s="125"/>
      <c r="K84" s="125"/>
      <c r="L84" s="125"/>
      <c r="M84" s="125"/>
      <c r="N84" s="125"/>
      <c r="O84" s="125"/>
      <c r="P84" s="125"/>
      <c r="Q84" s="125"/>
      <c r="R84" s="125"/>
      <c r="S84" s="125"/>
      <c r="T84" s="126"/>
      <c r="U84" s="126"/>
      <c r="V84" s="126"/>
      <c r="W84" s="126"/>
      <c r="X84" s="126"/>
      <c r="Y84" s="114"/>
      <c r="Z84" s="126">
        <f>IF(ISNA(E84*VLOOKUP($C84,Hypothèses!$D$6:$F$13,3,0)),0,E84*VLOOKUP($C84,Hypothèses!$D$6:$F$13,3,0))</f>
        <v>0</v>
      </c>
      <c r="AA84" s="126">
        <f>IF(ISNA(F84*VLOOKUP($C84,Hypothèses!$D$6:$F$13,3,0)),0,F84*VLOOKUP($C84,Hypothèses!$D$6:$F$13,3,0))</f>
        <v>0</v>
      </c>
      <c r="AB84" s="126">
        <f>IF(ISNA(G84*VLOOKUP($C84,Hypothèses!$D$6:$F$13,3,0)),0,G84*VLOOKUP($C84,Hypothèses!$D$6:$F$13,3,0))</f>
        <v>0</v>
      </c>
      <c r="AC84" s="126">
        <f>IF(ISNA(H84*VLOOKUP($C84,Hypothèses!$D$6:$F$13,3,0)),0,H84*VLOOKUP($C84,Hypothèses!$D$6:$F$13,3,0))</f>
        <v>0</v>
      </c>
      <c r="AD84" s="126">
        <f>IF(ISNA(I84*VLOOKUP($C84,Hypothèses!$D$6:$F$13,3,0)),0,I84*VLOOKUP($C84,Hypothèses!$D$6:$F$13,3,0))</f>
        <v>0</v>
      </c>
      <c r="AE84" s="126">
        <f>IF(ISNA(J84*VLOOKUP($C84,Hypothèses!$D$6:$F$13,3,0)),0,J84*VLOOKUP($C84,Hypothèses!$D$6:$F$13,3,0))</f>
        <v>0</v>
      </c>
      <c r="AF84" s="126">
        <f>IF(ISNA(K84*VLOOKUP($C84,Hypothèses!$D$6:$F$13,3,0)),0,K84*VLOOKUP($C84,Hypothèses!$D$6:$F$13,3,0))</f>
        <v>0</v>
      </c>
      <c r="AG84" s="126">
        <f>IF(ISNA(L84*VLOOKUP($C84,Hypothèses!$D$6:$F$13,3,0)),0,L84*VLOOKUP($C84,Hypothèses!$D$6:$F$13,3,0))</f>
        <v>0</v>
      </c>
      <c r="AH84" s="126">
        <f>IF(ISNA(M84*VLOOKUP($C84,Hypothèses!$D$6:$F$13,3,0)),0,M84*VLOOKUP($C84,Hypothèses!$D$6:$F$13,3,0))</f>
        <v>0</v>
      </c>
      <c r="AI84" s="126">
        <f>IF(ISNA(N84*VLOOKUP($C84,Hypothèses!$D$6:$F$13,3,0)),0,N84*VLOOKUP($C84,Hypothèses!$D$6:$F$13,3,0))</f>
        <v>0</v>
      </c>
      <c r="AJ84" s="126">
        <f>IF(ISNA(O84*VLOOKUP($C84,Hypothèses!$D$6:$F$13,3,0)),0,O84*VLOOKUP($C84,Hypothèses!$D$6:$F$13,3,0))</f>
        <v>0</v>
      </c>
      <c r="AK84" s="126">
        <f>IF(ISNA(P84*VLOOKUP($C84,Hypothèses!$D$6:$F$13,3,0)),0,P84*VLOOKUP($C84,Hypothèses!$D$6:$F$13,3,0))</f>
        <v>0</v>
      </c>
      <c r="AL84" s="126">
        <f>IF(ISNA(Q84*VLOOKUP($C84,Hypothèses!$D$6:$F$13,3,0)),0,Q84*VLOOKUP($C84,Hypothèses!$D$6:$F$13,3,0))</f>
        <v>0</v>
      </c>
      <c r="AM84" s="126">
        <f>IF(ISNA(R84*VLOOKUP($C84,Hypothèses!$D$6:$F$13,3,0)),0,R84*VLOOKUP($C84,Hypothèses!$D$6:$F$13,3,0))</f>
        <v>0</v>
      </c>
      <c r="AN84" s="126">
        <f>IF(ISNA(S84*VLOOKUP($C84,Hypothèses!$D$6:$F$13,3,0)),0,S84*VLOOKUP($C84,Hypothèses!$D$6:$F$13,3,0))</f>
        <v>0</v>
      </c>
      <c r="AO84" s="126" t="e">
        <f>IF(ISNA(#REF!*VLOOKUP($C84,Hypothèses!$D$6:$F$13,3,0)),0,#REF!*VLOOKUP($C84,Hypothèses!$D$6:$F$13,3,0))</f>
        <v>#REF!</v>
      </c>
      <c r="AP84" s="126" t="e">
        <f>IF(ISNA(#REF!*VLOOKUP($C84,Hypothèses!$D$6:$F$13,3,0)),0,#REF!*VLOOKUP($C84,Hypothèses!$D$6:$F$13,3,0))</f>
        <v>#REF!</v>
      </c>
      <c r="AQ84" s="126" t="e">
        <f>IF(ISNA(#REF!*VLOOKUP($C84,Hypothèses!$D$6:$F$13,3,0)),0,#REF!*VLOOKUP($C84,Hypothèses!$D$6:$F$13,3,0))</f>
        <v>#REF!</v>
      </c>
      <c r="AR84" s="126" t="e">
        <f>IF(ISNA(#REF!*VLOOKUP($C84,Hypothèses!$D$6:$F$13,3,0)),0,#REF!*VLOOKUP($C84,Hypothèses!$D$6:$F$13,3,0))</f>
        <v>#REF!</v>
      </c>
      <c r="AS84" s="126" t="e">
        <f>IF(ISNA(#REF!*VLOOKUP($C84,Hypothèses!$D$6:$F$13,3,0)),0,#REF!*VLOOKUP($C84,Hypothèses!$D$6:$F$13,3,0))</f>
        <v>#REF!</v>
      </c>
      <c r="AT84" s="126" t="e">
        <f>IF(ISNA(#REF!*VLOOKUP($C84,Hypothèses!$D$6:$F$13,3,0)),0,#REF!*VLOOKUP($C84,Hypothèses!$D$6:$F$13,3,0))</f>
        <v>#REF!</v>
      </c>
      <c r="AU84" s="126" t="e">
        <f>IF(ISNA(#REF!*VLOOKUP($C84,Hypothèses!$D$6:$F$13,3,0)),0,#REF!*VLOOKUP($C84,Hypothèses!$D$6:$F$13,3,0))</f>
        <v>#REF!</v>
      </c>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9"/>
      <c r="CE84" s="119"/>
      <c r="CF84" s="119"/>
      <c r="CG84" s="119"/>
      <c r="CH84" s="119"/>
      <c r="CI84" s="119"/>
      <c r="CJ84" s="119"/>
      <c r="CK84" s="119"/>
      <c r="CL84" s="119"/>
      <c r="CM84" s="119"/>
      <c r="CN84" s="119"/>
      <c r="CO84" s="119"/>
      <c r="CP84" s="119"/>
      <c r="CQ84" s="119"/>
      <c r="CR84" s="119"/>
      <c r="CS84" s="119"/>
      <c r="CT84" s="119"/>
    </row>
    <row r="85" spans="1:98" s="120" customFormat="1">
      <c r="A85" s="124">
        <v>78</v>
      </c>
      <c r="B85" s="125"/>
      <c r="C85" s="125"/>
      <c r="D85" s="124" t="str">
        <f>IF(ISNA(VLOOKUP(C85,Hypothèses!$D$6:$G$14,4,0)),"",VLOOKUP(C85,Hypothèses!$D$6:$G$14,4,0))</f>
        <v/>
      </c>
      <c r="E85" s="125"/>
      <c r="F85" s="125"/>
      <c r="G85" s="125"/>
      <c r="H85" s="125"/>
      <c r="I85" s="125"/>
      <c r="J85" s="125"/>
      <c r="K85" s="125"/>
      <c r="L85" s="125"/>
      <c r="M85" s="125"/>
      <c r="N85" s="125"/>
      <c r="O85" s="125"/>
      <c r="P85" s="125"/>
      <c r="Q85" s="125"/>
      <c r="R85" s="125"/>
      <c r="S85" s="125"/>
      <c r="T85" s="126"/>
      <c r="U85" s="126"/>
      <c r="V85" s="126"/>
      <c r="W85" s="126"/>
      <c r="X85" s="126"/>
      <c r="Y85" s="114"/>
      <c r="Z85" s="126">
        <f>IF(ISNA(E85*VLOOKUP($C85,Hypothèses!$D$6:$F$13,3,0)),0,E85*VLOOKUP($C85,Hypothèses!$D$6:$F$13,3,0))</f>
        <v>0</v>
      </c>
      <c r="AA85" s="126">
        <f>IF(ISNA(F85*VLOOKUP($C85,Hypothèses!$D$6:$F$13,3,0)),0,F85*VLOOKUP($C85,Hypothèses!$D$6:$F$13,3,0))</f>
        <v>0</v>
      </c>
      <c r="AB85" s="126">
        <f>IF(ISNA(G85*VLOOKUP($C85,Hypothèses!$D$6:$F$13,3,0)),0,G85*VLOOKUP($C85,Hypothèses!$D$6:$F$13,3,0))</f>
        <v>0</v>
      </c>
      <c r="AC85" s="126">
        <f>IF(ISNA(H85*VLOOKUP($C85,Hypothèses!$D$6:$F$13,3,0)),0,H85*VLOOKUP($C85,Hypothèses!$D$6:$F$13,3,0))</f>
        <v>0</v>
      </c>
      <c r="AD85" s="126">
        <f>IF(ISNA(I85*VLOOKUP($C85,Hypothèses!$D$6:$F$13,3,0)),0,I85*VLOOKUP($C85,Hypothèses!$D$6:$F$13,3,0))</f>
        <v>0</v>
      </c>
      <c r="AE85" s="126">
        <f>IF(ISNA(J85*VLOOKUP($C85,Hypothèses!$D$6:$F$13,3,0)),0,J85*VLOOKUP($C85,Hypothèses!$D$6:$F$13,3,0))</f>
        <v>0</v>
      </c>
      <c r="AF85" s="126">
        <f>IF(ISNA(K85*VLOOKUP($C85,Hypothèses!$D$6:$F$13,3,0)),0,K85*VLOOKUP($C85,Hypothèses!$D$6:$F$13,3,0))</f>
        <v>0</v>
      </c>
      <c r="AG85" s="126">
        <f>IF(ISNA(L85*VLOOKUP($C85,Hypothèses!$D$6:$F$13,3,0)),0,L85*VLOOKUP($C85,Hypothèses!$D$6:$F$13,3,0))</f>
        <v>0</v>
      </c>
      <c r="AH85" s="126">
        <f>IF(ISNA(M85*VLOOKUP($C85,Hypothèses!$D$6:$F$13,3,0)),0,M85*VLOOKUP($C85,Hypothèses!$D$6:$F$13,3,0))</f>
        <v>0</v>
      </c>
      <c r="AI85" s="126">
        <f>IF(ISNA(N85*VLOOKUP($C85,Hypothèses!$D$6:$F$13,3,0)),0,N85*VLOOKUP($C85,Hypothèses!$D$6:$F$13,3,0))</f>
        <v>0</v>
      </c>
      <c r="AJ85" s="126">
        <f>IF(ISNA(O85*VLOOKUP($C85,Hypothèses!$D$6:$F$13,3,0)),0,O85*VLOOKUP($C85,Hypothèses!$D$6:$F$13,3,0))</f>
        <v>0</v>
      </c>
      <c r="AK85" s="126">
        <f>IF(ISNA(P85*VLOOKUP($C85,Hypothèses!$D$6:$F$13,3,0)),0,P85*VLOOKUP($C85,Hypothèses!$D$6:$F$13,3,0))</f>
        <v>0</v>
      </c>
      <c r="AL85" s="126">
        <f>IF(ISNA(Q85*VLOOKUP($C85,Hypothèses!$D$6:$F$13,3,0)),0,Q85*VLOOKUP($C85,Hypothèses!$D$6:$F$13,3,0))</f>
        <v>0</v>
      </c>
      <c r="AM85" s="126">
        <f>IF(ISNA(R85*VLOOKUP($C85,Hypothèses!$D$6:$F$13,3,0)),0,R85*VLOOKUP($C85,Hypothèses!$D$6:$F$13,3,0))</f>
        <v>0</v>
      </c>
      <c r="AN85" s="126">
        <f>IF(ISNA(S85*VLOOKUP($C85,Hypothèses!$D$6:$F$13,3,0)),0,S85*VLOOKUP($C85,Hypothèses!$D$6:$F$13,3,0))</f>
        <v>0</v>
      </c>
      <c r="AO85" s="126" t="e">
        <f>IF(ISNA(#REF!*VLOOKUP($C85,Hypothèses!$D$6:$F$13,3,0)),0,#REF!*VLOOKUP($C85,Hypothèses!$D$6:$F$13,3,0))</f>
        <v>#REF!</v>
      </c>
      <c r="AP85" s="126" t="e">
        <f>IF(ISNA(#REF!*VLOOKUP($C85,Hypothèses!$D$6:$F$13,3,0)),0,#REF!*VLOOKUP($C85,Hypothèses!$D$6:$F$13,3,0))</f>
        <v>#REF!</v>
      </c>
      <c r="AQ85" s="126" t="e">
        <f>IF(ISNA(#REF!*VLOOKUP($C85,Hypothèses!$D$6:$F$13,3,0)),0,#REF!*VLOOKUP($C85,Hypothèses!$D$6:$F$13,3,0))</f>
        <v>#REF!</v>
      </c>
      <c r="AR85" s="126" t="e">
        <f>IF(ISNA(#REF!*VLOOKUP($C85,Hypothèses!$D$6:$F$13,3,0)),0,#REF!*VLOOKUP($C85,Hypothèses!$D$6:$F$13,3,0))</f>
        <v>#REF!</v>
      </c>
      <c r="AS85" s="126" t="e">
        <f>IF(ISNA(#REF!*VLOOKUP($C85,Hypothèses!$D$6:$F$13,3,0)),0,#REF!*VLOOKUP($C85,Hypothèses!$D$6:$F$13,3,0))</f>
        <v>#REF!</v>
      </c>
      <c r="AT85" s="126" t="e">
        <f>IF(ISNA(#REF!*VLOOKUP($C85,Hypothèses!$D$6:$F$13,3,0)),0,#REF!*VLOOKUP($C85,Hypothèses!$D$6:$F$13,3,0))</f>
        <v>#REF!</v>
      </c>
      <c r="AU85" s="126" t="e">
        <f>IF(ISNA(#REF!*VLOOKUP($C85,Hypothèses!$D$6:$F$13,3,0)),0,#REF!*VLOOKUP($C85,Hypothèses!$D$6:$F$13,3,0))</f>
        <v>#REF!</v>
      </c>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9"/>
      <c r="CE85" s="119"/>
      <c r="CF85" s="119"/>
      <c r="CG85" s="119"/>
      <c r="CH85" s="119"/>
      <c r="CI85" s="119"/>
      <c r="CJ85" s="119"/>
      <c r="CK85" s="119"/>
      <c r="CL85" s="119"/>
      <c r="CM85" s="119"/>
      <c r="CN85" s="119"/>
      <c r="CO85" s="119"/>
      <c r="CP85" s="119"/>
      <c r="CQ85" s="119"/>
      <c r="CR85" s="119"/>
      <c r="CS85" s="119"/>
      <c r="CT85" s="119"/>
    </row>
    <row r="86" spans="1:98" s="120" customFormat="1">
      <c r="A86" s="124">
        <v>79</v>
      </c>
      <c r="B86" s="125"/>
      <c r="C86" s="125"/>
      <c r="D86" s="124" t="str">
        <f>IF(ISNA(VLOOKUP(C86,Hypothèses!$D$6:$G$14,4,0)),"",VLOOKUP(C86,Hypothèses!$D$6:$G$14,4,0))</f>
        <v/>
      </c>
      <c r="E86" s="125"/>
      <c r="F86" s="125"/>
      <c r="G86" s="125"/>
      <c r="H86" s="125"/>
      <c r="I86" s="125"/>
      <c r="J86" s="125"/>
      <c r="K86" s="125"/>
      <c r="L86" s="125"/>
      <c r="M86" s="125"/>
      <c r="N86" s="125"/>
      <c r="O86" s="125"/>
      <c r="P86" s="125"/>
      <c r="Q86" s="125"/>
      <c r="R86" s="125"/>
      <c r="S86" s="125"/>
      <c r="T86" s="126"/>
      <c r="U86" s="126"/>
      <c r="V86" s="126"/>
      <c r="W86" s="126"/>
      <c r="X86" s="126"/>
      <c r="Y86" s="114"/>
      <c r="Z86" s="126">
        <f>IF(ISNA(E86*VLOOKUP($C86,Hypothèses!$D$6:$F$13,3,0)),0,E86*VLOOKUP($C86,Hypothèses!$D$6:$F$13,3,0))</f>
        <v>0</v>
      </c>
      <c r="AA86" s="126">
        <f>IF(ISNA(F86*VLOOKUP($C86,Hypothèses!$D$6:$F$13,3,0)),0,F86*VLOOKUP($C86,Hypothèses!$D$6:$F$13,3,0))</f>
        <v>0</v>
      </c>
      <c r="AB86" s="126">
        <f>IF(ISNA(G86*VLOOKUP($C86,Hypothèses!$D$6:$F$13,3,0)),0,G86*VLOOKUP($C86,Hypothèses!$D$6:$F$13,3,0))</f>
        <v>0</v>
      </c>
      <c r="AC86" s="126">
        <f>IF(ISNA(H86*VLOOKUP($C86,Hypothèses!$D$6:$F$13,3,0)),0,H86*VLOOKUP($C86,Hypothèses!$D$6:$F$13,3,0))</f>
        <v>0</v>
      </c>
      <c r="AD86" s="126">
        <f>IF(ISNA(I86*VLOOKUP($C86,Hypothèses!$D$6:$F$13,3,0)),0,I86*VLOOKUP($C86,Hypothèses!$D$6:$F$13,3,0))</f>
        <v>0</v>
      </c>
      <c r="AE86" s="126">
        <f>IF(ISNA(J86*VLOOKUP($C86,Hypothèses!$D$6:$F$13,3,0)),0,J86*VLOOKUP($C86,Hypothèses!$D$6:$F$13,3,0))</f>
        <v>0</v>
      </c>
      <c r="AF86" s="126">
        <f>IF(ISNA(K86*VLOOKUP($C86,Hypothèses!$D$6:$F$13,3,0)),0,K86*VLOOKUP($C86,Hypothèses!$D$6:$F$13,3,0))</f>
        <v>0</v>
      </c>
      <c r="AG86" s="126">
        <f>IF(ISNA(L86*VLOOKUP($C86,Hypothèses!$D$6:$F$13,3,0)),0,L86*VLOOKUP($C86,Hypothèses!$D$6:$F$13,3,0))</f>
        <v>0</v>
      </c>
      <c r="AH86" s="126">
        <f>IF(ISNA(M86*VLOOKUP($C86,Hypothèses!$D$6:$F$13,3,0)),0,M86*VLOOKUP($C86,Hypothèses!$D$6:$F$13,3,0))</f>
        <v>0</v>
      </c>
      <c r="AI86" s="126">
        <f>IF(ISNA(N86*VLOOKUP($C86,Hypothèses!$D$6:$F$13,3,0)),0,N86*VLOOKUP($C86,Hypothèses!$D$6:$F$13,3,0))</f>
        <v>0</v>
      </c>
      <c r="AJ86" s="126">
        <f>IF(ISNA(O86*VLOOKUP($C86,Hypothèses!$D$6:$F$13,3,0)),0,O86*VLOOKUP($C86,Hypothèses!$D$6:$F$13,3,0))</f>
        <v>0</v>
      </c>
      <c r="AK86" s="126">
        <f>IF(ISNA(P86*VLOOKUP($C86,Hypothèses!$D$6:$F$13,3,0)),0,P86*VLOOKUP($C86,Hypothèses!$D$6:$F$13,3,0))</f>
        <v>0</v>
      </c>
      <c r="AL86" s="126">
        <f>IF(ISNA(Q86*VLOOKUP($C86,Hypothèses!$D$6:$F$13,3,0)),0,Q86*VLOOKUP($C86,Hypothèses!$D$6:$F$13,3,0))</f>
        <v>0</v>
      </c>
      <c r="AM86" s="126">
        <f>IF(ISNA(R86*VLOOKUP($C86,Hypothèses!$D$6:$F$13,3,0)),0,R86*VLOOKUP($C86,Hypothèses!$D$6:$F$13,3,0))</f>
        <v>0</v>
      </c>
      <c r="AN86" s="126">
        <f>IF(ISNA(S86*VLOOKUP($C86,Hypothèses!$D$6:$F$13,3,0)),0,S86*VLOOKUP($C86,Hypothèses!$D$6:$F$13,3,0))</f>
        <v>0</v>
      </c>
      <c r="AO86" s="126" t="e">
        <f>IF(ISNA(#REF!*VLOOKUP($C86,Hypothèses!$D$6:$F$13,3,0)),0,#REF!*VLOOKUP($C86,Hypothèses!$D$6:$F$13,3,0))</f>
        <v>#REF!</v>
      </c>
      <c r="AP86" s="126" t="e">
        <f>IF(ISNA(#REF!*VLOOKUP($C86,Hypothèses!$D$6:$F$13,3,0)),0,#REF!*VLOOKUP($C86,Hypothèses!$D$6:$F$13,3,0))</f>
        <v>#REF!</v>
      </c>
      <c r="AQ86" s="126" t="e">
        <f>IF(ISNA(#REF!*VLOOKUP($C86,Hypothèses!$D$6:$F$13,3,0)),0,#REF!*VLOOKUP($C86,Hypothèses!$D$6:$F$13,3,0))</f>
        <v>#REF!</v>
      </c>
      <c r="AR86" s="126" t="e">
        <f>IF(ISNA(#REF!*VLOOKUP($C86,Hypothèses!$D$6:$F$13,3,0)),0,#REF!*VLOOKUP($C86,Hypothèses!$D$6:$F$13,3,0))</f>
        <v>#REF!</v>
      </c>
      <c r="AS86" s="126" t="e">
        <f>IF(ISNA(#REF!*VLOOKUP($C86,Hypothèses!$D$6:$F$13,3,0)),0,#REF!*VLOOKUP($C86,Hypothèses!$D$6:$F$13,3,0))</f>
        <v>#REF!</v>
      </c>
      <c r="AT86" s="126" t="e">
        <f>IF(ISNA(#REF!*VLOOKUP($C86,Hypothèses!$D$6:$F$13,3,0)),0,#REF!*VLOOKUP($C86,Hypothèses!$D$6:$F$13,3,0))</f>
        <v>#REF!</v>
      </c>
      <c r="AU86" s="126" t="e">
        <f>IF(ISNA(#REF!*VLOOKUP($C86,Hypothèses!$D$6:$F$13,3,0)),0,#REF!*VLOOKUP($C86,Hypothèses!$D$6:$F$13,3,0))</f>
        <v>#REF!</v>
      </c>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9"/>
      <c r="CE86" s="119"/>
      <c r="CF86" s="119"/>
      <c r="CG86" s="119"/>
      <c r="CH86" s="119"/>
      <c r="CI86" s="119"/>
      <c r="CJ86" s="119"/>
      <c r="CK86" s="119"/>
      <c r="CL86" s="119"/>
      <c r="CM86" s="119"/>
      <c r="CN86" s="119"/>
      <c r="CO86" s="119"/>
      <c r="CP86" s="119"/>
      <c r="CQ86" s="119"/>
      <c r="CR86" s="119"/>
      <c r="CS86" s="119"/>
      <c r="CT86" s="119"/>
    </row>
    <row r="87" spans="1:98" s="120" customFormat="1">
      <c r="A87" s="124">
        <v>80</v>
      </c>
      <c r="B87" s="125"/>
      <c r="C87" s="125"/>
      <c r="D87" s="124" t="str">
        <f>IF(ISNA(VLOOKUP(C87,Hypothèses!$D$6:$G$14,4,0)),"",VLOOKUP(C87,Hypothèses!$D$6:$G$14,4,0))</f>
        <v/>
      </c>
      <c r="E87" s="125"/>
      <c r="F87" s="125"/>
      <c r="G87" s="125"/>
      <c r="H87" s="125"/>
      <c r="I87" s="125"/>
      <c r="J87" s="125"/>
      <c r="K87" s="125"/>
      <c r="L87" s="125"/>
      <c r="M87" s="125"/>
      <c r="N87" s="125"/>
      <c r="O87" s="125"/>
      <c r="P87" s="125"/>
      <c r="Q87" s="125"/>
      <c r="R87" s="125"/>
      <c r="S87" s="125"/>
      <c r="T87" s="126"/>
      <c r="U87" s="126"/>
      <c r="V87" s="126"/>
      <c r="W87" s="126"/>
      <c r="X87" s="126"/>
      <c r="Y87" s="114"/>
      <c r="Z87" s="126">
        <f>IF(ISNA(E87*VLOOKUP($C87,Hypothèses!$D$6:$F$13,3,0)),0,E87*VLOOKUP($C87,Hypothèses!$D$6:$F$13,3,0))</f>
        <v>0</v>
      </c>
      <c r="AA87" s="126">
        <f>IF(ISNA(F87*VLOOKUP($C87,Hypothèses!$D$6:$F$13,3,0)),0,F87*VLOOKUP($C87,Hypothèses!$D$6:$F$13,3,0))</f>
        <v>0</v>
      </c>
      <c r="AB87" s="126">
        <f>IF(ISNA(G87*VLOOKUP($C87,Hypothèses!$D$6:$F$13,3,0)),0,G87*VLOOKUP($C87,Hypothèses!$D$6:$F$13,3,0))</f>
        <v>0</v>
      </c>
      <c r="AC87" s="126">
        <f>IF(ISNA(H87*VLOOKUP($C87,Hypothèses!$D$6:$F$13,3,0)),0,H87*VLOOKUP($C87,Hypothèses!$D$6:$F$13,3,0))</f>
        <v>0</v>
      </c>
      <c r="AD87" s="126">
        <f>IF(ISNA(I87*VLOOKUP($C87,Hypothèses!$D$6:$F$13,3,0)),0,I87*VLOOKUP($C87,Hypothèses!$D$6:$F$13,3,0))</f>
        <v>0</v>
      </c>
      <c r="AE87" s="126">
        <f>IF(ISNA(J87*VLOOKUP($C87,Hypothèses!$D$6:$F$13,3,0)),0,J87*VLOOKUP($C87,Hypothèses!$D$6:$F$13,3,0))</f>
        <v>0</v>
      </c>
      <c r="AF87" s="126">
        <f>IF(ISNA(K87*VLOOKUP($C87,Hypothèses!$D$6:$F$13,3,0)),0,K87*VLOOKUP($C87,Hypothèses!$D$6:$F$13,3,0))</f>
        <v>0</v>
      </c>
      <c r="AG87" s="126">
        <f>IF(ISNA(L87*VLOOKUP($C87,Hypothèses!$D$6:$F$13,3,0)),0,L87*VLOOKUP($C87,Hypothèses!$D$6:$F$13,3,0))</f>
        <v>0</v>
      </c>
      <c r="AH87" s="126">
        <f>IF(ISNA(M87*VLOOKUP($C87,Hypothèses!$D$6:$F$13,3,0)),0,M87*VLOOKUP($C87,Hypothèses!$D$6:$F$13,3,0))</f>
        <v>0</v>
      </c>
      <c r="AI87" s="126">
        <f>IF(ISNA(N87*VLOOKUP($C87,Hypothèses!$D$6:$F$13,3,0)),0,N87*VLOOKUP($C87,Hypothèses!$D$6:$F$13,3,0))</f>
        <v>0</v>
      </c>
      <c r="AJ87" s="126">
        <f>IF(ISNA(O87*VLOOKUP($C87,Hypothèses!$D$6:$F$13,3,0)),0,O87*VLOOKUP($C87,Hypothèses!$D$6:$F$13,3,0))</f>
        <v>0</v>
      </c>
      <c r="AK87" s="126">
        <f>IF(ISNA(P87*VLOOKUP($C87,Hypothèses!$D$6:$F$13,3,0)),0,P87*VLOOKUP($C87,Hypothèses!$D$6:$F$13,3,0))</f>
        <v>0</v>
      </c>
      <c r="AL87" s="126">
        <f>IF(ISNA(Q87*VLOOKUP($C87,Hypothèses!$D$6:$F$13,3,0)),0,Q87*VLOOKUP($C87,Hypothèses!$D$6:$F$13,3,0))</f>
        <v>0</v>
      </c>
      <c r="AM87" s="126">
        <f>IF(ISNA(R87*VLOOKUP($C87,Hypothèses!$D$6:$F$13,3,0)),0,R87*VLOOKUP($C87,Hypothèses!$D$6:$F$13,3,0))</f>
        <v>0</v>
      </c>
      <c r="AN87" s="126">
        <f>IF(ISNA(S87*VLOOKUP($C87,Hypothèses!$D$6:$F$13,3,0)),0,S87*VLOOKUP($C87,Hypothèses!$D$6:$F$13,3,0))</f>
        <v>0</v>
      </c>
      <c r="AO87" s="126" t="e">
        <f>IF(ISNA(#REF!*VLOOKUP($C87,Hypothèses!$D$6:$F$13,3,0)),0,#REF!*VLOOKUP($C87,Hypothèses!$D$6:$F$13,3,0))</f>
        <v>#REF!</v>
      </c>
      <c r="AP87" s="126" t="e">
        <f>IF(ISNA(#REF!*VLOOKUP($C87,Hypothèses!$D$6:$F$13,3,0)),0,#REF!*VLOOKUP($C87,Hypothèses!$D$6:$F$13,3,0))</f>
        <v>#REF!</v>
      </c>
      <c r="AQ87" s="126" t="e">
        <f>IF(ISNA(#REF!*VLOOKUP($C87,Hypothèses!$D$6:$F$13,3,0)),0,#REF!*VLOOKUP($C87,Hypothèses!$D$6:$F$13,3,0))</f>
        <v>#REF!</v>
      </c>
      <c r="AR87" s="126" t="e">
        <f>IF(ISNA(#REF!*VLOOKUP($C87,Hypothèses!$D$6:$F$13,3,0)),0,#REF!*VLOOKUP($C87,Hypothèses!$D$6:$F$13,3,0))</f>
        <v>#REF!</v>
      </c>
      <c r="AS87" s="126" t="e">
        <f>IF(ISNA(#REF!*VLOOKUP($C87,Hypothèses!$D$6:$F$13,3,0)),0,#REF!*VLOOKUP($C87,Hypothèses!$D$6:$F$13,3,0))</f>
        <v>#REF!</v>
      </c>
      <c r="AT87" s="126" t="e">
        <f>IF(ISNA(#REF!*VLOOKUP($C87,Hypothèses!$D$6:$F$13,3,0)),0,#REF!*VLOOKUP($C87,Hypothèses!$D$6:$F$13,3,0))</f>
        <v>#REF!</v>
      </c>
      <c r="AU87" s="126" t="e">
        <f>IF(ISNA(#REF!*VLOOKUP($C87,Hypothèses!$D$6:$F$13,3,0)),0,#REF!*VLOOKUP($C87,Hypothèses!$D$6:$F$13,3,0))</f>
        <v>#REF!</v>
      </c>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9"/>
      <c r="CE87" s="119"/>
      <c r="CF87" s="119"/>
      <c r="CG87" s="119"/>
      <c r="CH87" s="119"/>
      <c r="CI87" s="119"/>
      <c r="CJ87" s="119"/>
      <c r="CK87" s="119"/>
      <c r="CL87" s="119"/>
      <c r="CM87" s="119"/>
      <c r="CN87" s="119"/>
      <c r="CO87" s="119"/>
      <c r="CP87" s="119"/>
      <c r="CQ87" s="119"/>
      <c r="CR87" s="119"/>
      <c r="CS87" s="119"/>
      <c r="CT87" s="119"/>
    </row>
    <row r="88" spans="1:98" s="120" customFormat="1">
      <c r="A88" s="124">
        <v>81</v>
      </c>
      <c r="B88" s="125"/>
      <c r="C88" s="125"/>
      <c r="D88" s="124" t="str">
        <f>IF(ISNA(VLOOKUP(C88,Hypothèses!$D$6:$G$14,4,0)),"",VLOOKUP(C88,Hypothèses!$D$6:$G$14,4,0))</f>
        <v/>
      </c>
      <c r="E88" s="125"/>
      <c r="F88" s="125"/>
      <c r="G88" s="125"/>
      <c r="H88" s="125"/>
      <c r="I88" s="125"/>
      <c r="J88" s="125"/>
      <c r="K88" s="125"/>
      <c r="L88" s="125"/>
      <c r="M88" s="125"/>
      <c r="N88" s="125"/>
      <c r="O88" s="125"/>
      <c r="P88" s="125"/>
      <c r="Q88" s="125"/>
      <c r="R88" s="125"/>
      <c r="S88" s="125"/>
      <c r="T88" s="126"/>
      <c r="U88" s="126"/>
      <c r="V88" s="126"/>
      <c r="W88" s="126"/>
      <c r="X88" s="126"/>
      <c r="Y88" s="114"/>
      <c r="Z88" s="126">
        <f>IF(ISNA(E88*VLOOKUP($C88,Hypothèses!$D$6:$F$13,3,0)),0,E88*VLOOKUP($C88,Hypothèses!$D$6:$F$13,3,0))</f>
        <v>0</v>
      </c>
      <c r="AA88" s="126">
        <f>IF(ISNA(F88*VLOOKUP($C88,Hypothèses!$D$6:$F$13,3,0)),0,F88*VLOOKUP($C88,Hypothèses!$D$6:$F$13,3,0))</f>
        <v>0</v>
      </c>
      <c r="AB88" s="126">
        <f>IF(ISNA(G88*VLOOKUP($C88,Hypothèses!$D$6:$F$13,3,0)),0,G88*VLOOKUP($C88,Hypothèses!$D$6:$F$13,3,0))</f>
        <v>0</v>
      </c>
      <c r="AC88" s="126">
        <f>IF(ISNA(H88*VLOOKUP($C88,Hypothèses!$D$6:$F$13,3,0)),0,H88*VLOOKUP($C88,Hypothèses!$D$6:$F$13,3,0))</f>
        <v>0</v>
      </c>
      <c r="AD88" s="126">
        <f>IF(ISNA(I88*VLOOKUP($C88,Hypothèses!$D$6:$F$13,3,0)),0,I88*VLOOKUP($C88,Hypothèses!$D$6:$F$13,3,0))</f>
        <v>0</v>
      </c>
      <c r="AE88" s="126">
        <f>IF(ISNA(J88*VLOOKUP($C88,Hypothèses!$D$6:$F$13,3,0)),0,J88*VLOOKUP($C88,Hypothèses!$D$6:$F$13,3,0))</f>
        <v>0</v>
      </c>
      <c r="AF88" s="126">
        <f>IF(ISNA(K88*VLOOKUP($C88,Hypothèses!$D$6:$F$13,3,0)),0,K88*VLOOKUP($C88,Hypothèses!$D$6:$F$13,3,0))</f>
        <v>0</v>
      </c>
      <c r="AG88" s="126">
        <f>IF(ISNA(L88*VLOOKUP($C88,Hypothèses!$D$6:$F$13,3,0)),0,L88*VLOOKUP($C88,Hypothèses!$D$6:$F$13,3,0))</f>
        <v>0</v>
      </c>
      <c r="AH88" s="126">
        <f>IF(ISNA(M88*VLOOKUP($C88,Hypothèses!$D$6:$F$13,3,0)),0,M88*VLOOKUP($C88,Hypothèses!$D$6:$F$13,3,0))</f>
        <v>0</v>
      </c>
      <c r="AI88" s="126">
        <f>IF(ISNA(N88*VLOOKUP($C88,Hypothèses!$D$6:$F$13,3,0)),0,N88*VLOOKUP($C88,Hypothèses!$D$6:$F$13,3,0))</f>
        <v>0</v>
      </c>
      <c r="AJ88" s="126">
        <f>IF(ISNA(O88*VLOOKUP($C88,Hypothèses!$D$6:$F$13,3,0)),0,O88*VLOOKUP($C88,Hypothèses!$D$6:$F$13,3,0))</f>
        <v>0</v>
      </c>
      <c r="AK88" s="126">
        <f>IF(ISNA(P88*VLOOKUP($C88,Hypothèses!$D$6:$F$13,3,0)),0,P88*VLOOKUP($C88,Hypothèses!$D$6:$F$13,3,0))</f>
        <v>0</v>
      </c>
      <c r="AL88" s="126">
        <f>IF(ISNA(Q88*VLOOKUP($C88,Hypothèses!$D$6:$F$13,3,0)),0,Q88*VLOOKUP($C88,Hypothèses!$D$6:$F$13,3,0))</f>
        <v>0</v>
      </c>
      <c r="AM88" s="126">
        <f>IF(ISNA(R88*VLOOKUP($C88,Hypothèses!$D$6:$F$13,3,0)),0,R88*VLOOKUP($C88,Hypothèses!$D$6:$F$13,3,0))</f>
        <v>0</v>
      </c>
      <c r="AN88" s="126">
        <f>IF(ISNA(S88*VLOOKUP($C88,Hypothèses!$D$6:$F$13,3,0)),0,S88*VLOOKUP($C88,Hypothèses!$D$6:$F$13,3,0))</f>
        <v>0</v>
      </c>
      <c r="AO88" s="126" t="e">
        <f>IF(ISNA(#REF!*VLOOKUP($C88,Hypothèses!$D$6:$F$13,3,0)),0,#REF!*VLOOKUP($C88,Hypothèses!$D$6:$F$13,3,0))</f>
        <v>#REF!</v>
      </c>
      <c r="AP88" s="126" t="e">
        <f>IF(ISNA(#REF!*VLOOKUP($C88,Hypothèses!$D$6:$F$13,3,0)),0,#REF!*VLOOKUP($C88,Hypothèses!$D$6:$F$13,3,0))</f>
        <v>#REF!</v>
      </c>
      <c r="AQ88" s="126" t="e">
        <f>IF(ISNA(#REF!*VLOOKUP($C88,Hypothèses!$D$6:$F$13,3,0)),0,#REF!*VLOOKUP($C88,Hypothèses!$D$6:$F$13,3,0))</f>
        <v>#REF!</v>
      </c>
      <c r="AR88" s="126" t="e">
        <f>IF(ISNA(#REF!*VLOOKUP($C88,Hypothèses!$D$6:$F$13,3,0)),0,#REF!*VLOOKUP($C88,Hypothèses!$D$6:$F$13,3,0))</f>
        <v>#REF!</v>
      </c>
      <c r="AS88" s="126" t="e">
        <f>IF(ISNA(#REF!*VLOOKUP($C88,Hypothèses!$D$6:$F$13,3,0)),0,#REF!*VLOOKUP($C88,Hypothèses!$D$6:$F$13,3,0))</f>
        <v>#REF!</v>
      </c>
      <c r="AT88" s="126" t="e">
        <f>IF(ISNA(#REF!*VLOOKUP($C88,Hypothèses!$D$6:$F$13,3,0)),0,#REF!*VLOOKUP($C88,Hypothèses!$D$6:$F$13,3,0))</f>
        <v>#REF!</v>
      </c>
      <c r="AU88" s="126" t="e">
        <f>IF(ISNA(#REF!*VLOOKUP($C88,Hypothèses!$D$6:$F$13,3,0)),0,#REF!*VLOOKUP($C88,Hypothèses!$D$6:$F$13,3,0))</f>
        <v>#REF!</v>
      </c>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9"/>
      <c r="CE88" s="119"/>
      <c r="CF88" s="119"/>
      <c r="CG88" s="119"/>
      <c r="CH88" s="119"/>
      <c r="CI88" s="119"/>
      <c r="CJ88" s="119"/>
      <c r="CK88" s="119"/>
      <c r="CL88" s="119"/>
      <c r="CM88" s="119"/>
      <c r="CN88" s="119"/>
      <c r="CO88" s="119"/>
      <c r="CP88" s="119"/>
      <c r="CQ88" s="119"/>
      <c r="CR88" s="119"/>
      <c r="CS88" s="119"/>
      <c r="CT88" s="119"/>
    </row>
    <row r="89" spans="1:98" s="120" customFormat="1">
      <c r="A89" s="124">
        <v>82</v>
      </c>
      <c r="B89" s="125"/>
      <c r="C89" s="125"/>
      <c r="D89" s="124" t="str">
        <f>IF(ISNA(VLOOKUP(C89,Hypothèses!$D$6:$G$14,4,0)),"",VLOOKUP(C89,Hypothèses!$D$6:$G$14,4,0))</f>
        <v/>
      </c>
      <c r="E89" s="125"/>
      <c r="F89" s="125"/>
      <c r="G89" s="125"/>
      <c r="H89" s="125"/>
      <c r="I89" s="125"/>
      <c r="J89" s="125"/>
      <c r="K89" s="125"/>
      <c r="L89" s="125"/>
      <c r="M89" s="125"/>
      <c r="N89" s="125"/>
      <c r="O89" s="125"/>
      <c r="P89" s="125"/>
      <c r="Q89" s="125"/>
      <c r="R89" s="125"/>
      <c r="S89" s="125"/>
      <c r="T89" s="126"/>
      <c r="U89" s="126"/>
      <c r="V89" s="126"/>
      <c r="W89" s="126"/>
      <c r="X89" s="126"/>
      <c r="Y89" s="114"/>
      <c r="Z89" s="126">
        <f>IF(ISNA(E89*VLOOKUP($C89,Hypothèses!$D$6:$F$13,3,0)),0,E89*VLOOKUP($C89,Hypothèses!$D$6:$F$13,3,0))</f>
        <v>0</v>
      </c>
      <c r="AA89" s="126">
        <f>IF(ISNA(F89*VLOOKUP($C89,Hypothèses!$D$6:$F$13,3,0)),0,F89*VLOOKUP($C89,Hypothèses!$D$6:$F$13,3,0))</f>
        <v>0</v>
      </c>
      <c r="AB89" s="126">
        <f>IF(ISNA(G89*VLOOKUP($C89,Hypothèses!$D$6:$F$13,3,0)),0,G89*VLOOKUP($C89,Hypothèses!$D$6:$F$13,3,0))</f>
        <v>0</v>
      </c>
      <c r="AC89" s="126">
        <f>IF(ISNA(H89*VLOOKUP($C89,Hypothèses!$D$6:$F$13,3,0)),0,H89*VLOOKUP($C89,Hypothèses!$D$6:$F$13,3,0))</f>
        <v>0</v>
      </c>
      <c r="AD89" s="126">
        <f>IF(ISNA(I89*VLOOKUP($C89,Hypothèses!$D$6:$F$13,3,0)),0,I89*VLOOKUP($C89,Hypothèses!$D$6:$F$13,3,0))</f>
        <v>0</v>
      </c>
      <c r="AE89" s="126">
        <f>IF(ISNA(J89*VLOOKUP($C89,Hypothèses!$D$6:$F$13,3,0)),0,J89*VLOOKUP($C89,Hypothèses!$D$6:$F$13,3,0))</f>
        <v>0</v>
      </c>
      <c r="AF89" s="126">
        <f>IF(ISNA(K89*VLOOKUP($C89,Hypothèses!$D$6:$F$13,3,0)),0,K89*VLOOKUP($C89,Hypothèses!$D$6:$F$13,3,0))</f>
        <v>0</v>
      </c>
      <c r="AG89" s="126">
        <f>IF(ISNA(L89*VLOOKUP($C89,Hypothèses!$D$6:$F$13,3,0)),0,L89*VLOOKUP($C89,Hypothèses!$D$6:$F$13,3,0))</f>
        <v>0</v>
      </c>
      <c r="AH89" s="126">
        <f>IF(ISNA(M89*VLOOKUP($C89,Hypothèses!$D$6:$F$13,3,0)),0,M89*VLOOKUP($C89,Hypothèses!$D$6:$F$13,3,0))</f>
        <v>0</v>
      </c>
      <c r="AI89" s="126">
        <f>IF(ISNA(N89*VLOOKUP($C89,Hypothèses!$D$6:$F$13,3,0)),0,N89*VLOOKUP($C89,Hypothèses!$D$6:$F$13,3,0))</f>
        <v>0</v>
      </c>
      <c r="AJ89" s="126">
        <f>IF(ISNA(O89*VLOOKUP($C89,Hypothèses!$D$6:$F$13,3,0)),0,O89*VLOOKUP($C89,Hypothèses!$D$6:$F$13,3,0))</f>
        <v>0</v>
      </c>
      <c r="AK89" s="126">
        <f>IF(ISNA(P89*VLOOKUP($C89,Hypothèses!$D$6:$F$13,3,0)),0,P89*VLOOKUP($C89,Hypothèses!$D$6:$F$13,3,0))</f>
        <v>0</v>
      </c>
      <c r="AL89" s="126">
        <f>IF(ISNA(Q89*VLOOKUP($C89,Hypothèses!$D$6:$F$13,3,0)),0,Q89*VLOOKUP($C89,Hypothèses!$D$6:$F$13,3,0))</f>
        <v>0</v>
      </c>
      <c r="AM89" s="126">
        <f>IF(ISNA(R89*VLOOKUP($C89,Hypothèses!$D$6:$F$13,3,0)),0,R89*VLOOKUP($C89,Hypothèses!$D$6:$F$13,3,0))</f>
        <v>0</v>
      </c>
      <c r="AN89" s="126">
        <f>IF(ISNA(S89*VLOOKUP($C89,Hypothèses!$D$6:$F$13,3,0)),0,S89*VLOOKUP($C89,Hypothèses!$D$6:$F$13,3,0))</f>
        <v>0</v>
      </c>
      <c r="AO89" s="126" t="e">
        <f>IF(ISNA(#REF!*VLOOKUP($C89,Hypothèses!$D$6:$F$13,3,0)),0,#REF!*VLOOKUP($C89,Hypothèses!$D$6:$F$13,3,0))</f>
        <v>#REF!</v>
      </c>
      <c r="AP89" s="126" t="e">
        <f>IF(ISNA(#REF!*VLOOKUP($C89,Hypothèses!$D$6:$F$13,3,0)),0,#REF!*VLOOKUP($C89,Hypothèses!$D$6:$F$13,3,0))</f>
        <v>#REF!</v>
      </c>
      <c r="AQ89" s="126" t="e">
        <f>IF(ISNA(#REF!*VLOOKUP($C89,Hypothèses!$D$6:$F$13,3,0)),0,#REF!*VLOOKUP($C89,Hypothèses!$D$6:$F$13,3,0))</f>
        <v>#REF!</v>
      </c>
      <c r="AR89" s="126" t="e">
        <f>IF(ISNA(#REF!*VLOOKUP($C89,Hypothèses!$D$6:$F$13,3,0)),0,#REF!*VLOOKUP($C89,Hypothèses!$D$6:$F$13,3,0))</f>
        <v>#REF!</v>
      </c>
      <c r="AS89" s="126" t="e">
        <f>IF(ISNA(#REF!*VLOOKUP($C89,Hypothèses!$D$6:$F$13,3,0)),0,#REF!*VLOOKUP($C89,Hypothèses!$D$6:$F$13,3,0))</f>
        <v>#REF!</v>
      </c>
      <c r="AT89" s="126" t="e">
        <f>IF(ISNA(#REF!*VLOOKUP($C89,Hypothèses!$D$6:$F$13,3,0)),0,#REF!*VLOOKUP($C89,Hypothèses!$D$6:$F$13,3,0))</f>
        <v>#REF!</v>
      </c>
      <c r="AU89" s="126" t="e">
        <f>IF(ISNA(#REF!*VLOOKUP($C89,Hypothèses!$D$6:$F$13,3,0)),0,#REF!*VLOOKUP($C89,Hypothèses!$D$6:$F$13,3,0))</f>
        <v>#REF!</v>
      </c>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9"/>
      <c r="CE89" s="119"/>
      <c r="CF89" s="119"/>
      <c r="CG89" s="119"/>
      <c r="CH89" s="119"/>
      <c r="CI89" s="119"/>
      <c r="CJ89" s="119"/>
      <c r="CK89" s="119"/>
      <c r="CL89" s="119"/>
      <c r="CM89" s="119"/>
      <c r="CN89" s="119"/>
      <c r="CO89" s="119"/>
      <c r="CP89" s="119"/>
      <c r="CQ89" s="119"/>
      <c r="CR89" s="119"/>
      <c r="CS89" s="119"/>
      <c r="CT89" s="119"/>
    </row>
    <row r="90" spans="1:98" s="120" customFormat="1">
      <c r="A90" s="124">
        <v>83</v>
      </c>
      <c r="B90" s="125"/>
      <c r="C90" s="125"/>
      <c r="D90" s="124" t="str">
        <f>IF(ISNA(VLOOKUP(C90,Hypothèses!$D$6:$G$14,4,0)),"",VLOOKUP(C90,Hypothèses!$D$6:$G$14,4,0))</f>
        <v/>
      </c>
      <c r="E90" s="125"/>
      <c r="F90" s="125"/>
      <c r="G90" s="125"/>
      <c r="H90" s="125"/>
      <c r="I90" s="125"/>
      <c r="J90" s="125"/>
      <c r="K90" s="125"/>
      <c r="L90" s="125"/>
      <c r="M90" s="125"/>
      <c r="N90" s="125"/>
      <c r="O90" s="125"/>
      <c r="P90" s="125"/>
      <c r="Q90" s="125"/>
      <c r="R90" s="125"/>
      <c r="S90" s="125"/>
      <c r="T90" s="126"/>
      <c r="U90" s="126"/>
      <c r="V90" s="126"/>
      <c r="W90" s="126"/>
      <c r="X90" s="126"/>
      <c r="Y90" s="114"/>
      <c r="Z90" s="126">
        <f>IF(ISNA(E90*VLOOKUP($C90,Hypothèses!$D$6:$F$13,3,0)),0,E90*VLOOKUP($C90,Hypothèses!$D$6:$F$13,3,0))</f>
        <v>0</v>
      </c>
      <c r="AA90" s="126">
        <f>IF(ISNA(F90*VLOOKUP($C90,Hypothèses!$D$6:$F$13,3,0)),0,F90*VLOOKUP($C90,Hypothèses!$D$6:$F$13,3,0))</f>
        <v>0</v>
      </c>
      <c r="AB90" s="126">
        <f>IF(ISNA(G90*VLOOKUP($C90,Hypothèses!$D$6:$F$13,3,0)),0,G90*VLOOKUP($C90,Hypothèses!$D$6:$F$13,3,0))</f>
        <v>0</v>
      </c>
      <c r="AC90" s="126">
        <f>IF(ISNA(H90*VLOOKUP($C90,Hypothèses!$D$6:$F$13,3,0)),0,H90*VLOOKUP($C90,Hypothèses!$D$6:$F$13,3,0))</f>
        <v>0</v>
      </c>
      <c r="AD90" s="126">
        <f>IF(ISNA(I90*VLOOKUP($C90,Hypothèses!$D$6:$F$13,3,0)),0,I90*VLOOKUP($C90,Hypothèses!$D$6:$F$13,3,0))</f>
        <v>0</v>
      </c>
      <c r="AE90" s="126">
        <f>IF(ISNA(J90*VLOOKUP($C90,Hypothèses!$D$6:$F$13,3,0)),0,J90*VLOOKUP($C90,Hypothèses!$D$6:$F$13,3,0))</f>
        <v>0</v>
      </c>
      <c r="AF90" s="126">
        <f>IF(ISNA(K90*VLOOKUP($C90,Hypothèses!$D$6:$F$13,3,0)),0,K90*VLOOKUP($C90,Hypothèses!$D$6:$F$13,3,0))</f>
        <v>0</v>
      </c>
      <c r="AG90" s="126">
        <f>IF(ISNA(L90*VLOOKUP($C90,Hypothèses!$D$6:$F$13,3,0)),0,L90*VLOOKUP($C90,Hypothèses!$D$6:$F$13,3,0))</f>
        <v>0</v>
      </c>
      <c r="AH90" s="126">
        <f>IF(ISNA(M90*VLOOKUP($C90,Hypothèses!$D$6:$F$13,3,0)),0,M90*VLOOKUP($C90,Hypothèses!$D$6:$F$13,3,0))</f>
        <v>0</v>
      </c>
      <c r="AI90" s="126">
        <f>IF(ISNA(N90*VLOOKUP($C90,Hypothèses!$D$6:$F$13,3,0)),0,N90*VLOOKUP($C90,Hypothèses!$D$6:$F$13,3,0))</f>
        <v>0</v>
      </c>
      <c r="AJ90" s="126">
        <f>IF(ISNA(O90*VLOOKUP($C90,Hypothèses!$D$6:$F$13,3,0)),0,O90*VLOOKUP($C90,Hypothèses!$D$6:$F$13,3,0))</f>
        <v>0</v>
      </c>
      <c r="AK90" s="126">
        <f>IF(ISNA(P90*VLOOKUP($C90,Hypothèses!$D$6:$F$13,3,0)),0,P90*VLOOKUP($C90,Hypothèses!$D$6:$F$13,3,0))</f>
        <v>0</v>
      </c>
      <c r="AL90" s="126">
        <f>IF(ISNA(Q90*VLOOKUP($C90,Hypothèses!$D$6:$F$13,3,0)),0,Q90*VLOOKUP($C90,Hypothèses!$D$6:$F$13,3,0))</f>
        <v>0</v>
      </c>
      <c r="AM90" s="126">
        <f>IF(ISNA(R90*VLOOKUP($C90,Hypothèses!$D$6:$F$13,3,0)),0,R90*VLOOKUP($C90,Hypothèses!$D$6:$F$13,3,0))</f>
        <v>0</v>
      </c>
      <c r="AN90" s="126">
        <f>IF(ISNA(S90*VLOOKUP($C90,Hypothèses!$D$6:$F$13,3,0)),0,S90*VLOOKUP($C90,Hypothèses!$D$6:$F$13,3,0))</f>
        <v>0</v>
      </c>
      <c r="AO90" s="126" t="e">
        <f>IF(ISNA(#REF!*VLOOKUP($C90,Hypothèses!$D$6:$F$13,3,0)),0,#REF!*VLOOKUP($C90,Hypothèses!$D$6:$F$13,3,0))</f>
        <v>#REF!</v>
      </c>
      <c r="AP90" s="126" t="e">
        <f>IF(ISNA(#REF!*VLOOKUP($C90,Hypothèses!$D$6:$F$13,3,0)),0,#REF!*VLOOKUP($C90,Hypothèses!$D$6:$F$13,3,0))</f>
        <v>#REF!</v>
      </c>
      <c r="AQ90" s="126" t="e">
        <f>IF(ISNA(#REF!*VLOOKUP($C90,Hypothèses!$D$6:$F$13,3,0)),0,#REF!*VLOOKUP($C90,Hypothèses!$D$6:$F$13,3,0))</f>
        <v>#REF!</v>
      </c>
      <c r="AR90" s="126" t="e">
        <f>IF(ISNA(#REF!*VLOOKUP($C90,Hypothèses!$D$6:$F$13,3,0)),0,#REF!*VLOOKUP($C90,Hypothèses!$D$6:$F$13,3,0))</f>
        <v>#REF!</v>
      </c>
      <c r="AS90" s="126" t="e">
        <f>IF(ISNA(#REF!*VLOOKUP($C90,Hypothèses!$D$6:$F$13,3,0)),0,#REF!*VLOOKUP($C90,Hypothèses!$D$6:$F$13,3,0))</f>
        <v>#REF!</v>
      </c>
      <c r="AT90" s="126" t="e">
        <f>IF(ISNA(#REF!*VLOOKUP($C90,Hypothèses!$D$6:$F$13,3,0)),0,#REF!*VLOOKUP($C90,Hypothèses!$D$6:$F$13,3,0))</f>
        <v>#REF!</v>
      </c>
      <c r="AU90" s="126" t="e">
        <f>IF(ISNA(#REF!*VLOOKUP($C90,Hypothèses!$D$6:$F$13,3,0)),0,#REF!*VLOOKUP($C90,Hypothèses!$D$6:$F$13,3,0))</f>
        <v>#REF!</v>
      </c>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9"/>
      <c r="CE90" s="119"/>
      <c r="CF90" s="119"/>
      <c r="CG90" s="119"/>
      <c r="CH90" s="119"/>
      <c r="CI90" s="119"/>
      <c r="CJ90" s="119"/>
      <c r="CK90" s="119"/>
      <c r="CL90" s="119"/>
      <c r="CM90" s="119"/>
      <c r="CN90" s="119"/>
      <c r="CO90" s="119"/>
      <c r="CP90" s="119"/>
      <c r="CQ90" s="119"/>
      <c r="CR90" s="119"/>
      <c r="CS90" s="119"/>
      <c r="CT90" s="119"/>
    </row>
    <row r="91" spans="1:98" s="120" customFormat="1">
      <c r="A91" s="124">
        <v>84</v>
      </c>
      <c r="B91" s="125"/>
      <c r="C91" s="125"/>
      <c r="D91" s="124" t="str">
        <f>IF(ISNA(VLOOKUP(C91,Hypothèses!$D$6:$G$14,4,0)),"",VLOOKUP(C91,Hypothèses!$D$6:$G$14,4,0))</f>
        <v/>
      </c>
      <c r="E91" s="125"/>
      <c r="F91" s="125"/>
      <c r="G91" s="125"/>
      <c r="H91" s="125"/>
      <c r="I91" s="125"/>
      <c r="J91" s="125"/>
      <c r="K91" s="125"/>
      <c r="L91" s="125"/>
      <c r="M91" s="125"/>
      <c r="N91" s="125"/>
      <c r="O91" s="125"/>
      <c r="P91" s="125"/>
      <c r="Q91" s="125"/>
      <c r="R91" s="125"/>
      <c r="S91" s="125"/>
      <c r="T91" s="126"/>
      <c r="U91" s="126"/>
      <c r="V91" s="126"/>
      <c r="W91" s="126"/>
      <c r="X91" s="126"/>
      <c r="Y91" s="114"/>
      <c r="Z91" s="126">
        <f>IF(ISNA(E91*VLOOKUP($C91,Hypothèses!$D$6:$F$13,3,0)),0,E91*VLOOKUP($C91,Hypothèses!$D$6:$F$13,3,0))</f>
        <v>0</v>
      </c>
      <c r="AA91" s="126">
        <f>IF(ISNA(F91*VLOOKUP($C91,Hypothèses!$D$6:$F$13,3,0)),0,F91*VLOOKUP($C91,Hypothèses!$D$6:$F$13,3,0))</f>
        <v>0</v>
      </c>
      <c r="AB91" s="126">
        <f>IF(ISNA(G91*VLOOKUP($C91,Hypothèses!$D$6:$F$13,3,0)),0,G91*VLOOKUP($C91,Hypothèses!$D$6:$F$13,3,0))</f>
        <v>0</v>
      </c>
      <c r="AC91" s="126">
        <f>IF(ISNA(H91*VLOOKUP($C91,Hypothèses!$D$6:$F$13,3,0)),0,H91*VLOOKUP($C91,Hypothèses!$D$6:$F$13,3,0))</f>
        <v>0</v>
      </c>
      <c r="AD91" s="126">
        <f>IF(ISNA(I91*VLOOKUP($C91,Hypothèses!$D$6:$F$13,3,0)),0,I91*VLOOKUP($C91,Hypothèses!$D$6:$F$13,3,0))</f>
        <v>0</v>
      </c>
      <c r="AE91" s="126">
        <f>IF(ISNA(J91*VLOOKUP($C91,Hypothèses!$D$6:$F$13,3,0)),0,J91*VLOOKUP($C91,Hypothèses!$D$6:$F$13,3,0))</f>
        <v>0</v>
      </c>
      <c r="AF91" s="126">
        <f>IF(ISNA(K91*VLOOKUP($C91,Hypothèses!$D$6:$F$13,3,0)),0,K91*VLOOKUP($C91,Hypothèses!$D$6:$F$13,3,0))</f>
        <v>0</v>
      </c>
      <c r="AG91" s="126">
        <f>IF(ISNA(L91*VLOOKUP($C91,Hypothèses!$D$6:$F$13,3,0)),0,L91*VLOOKUP($C91,Hypothèses!$D$6:$F$13,3,0))</f>
        <v>0</v>
      </c>
      <c r="AH91" s="126">
        <f>IF(ISNA(M91*VLOOKUP($C91,Hypothèses!$D$6:$F$13,3,0)),0,M91*VLOOKUP($C91,Hypothèses!$D$6:$F$13,3,0))</f>
        <v>0</v>
      </c>
      <c r="AI91" s="126">
        <f>IF(ISNA(N91*VLOOKUP($C91,Hypothèses!$D$6:$F$13,3,0)),0,N91*VLOOKUP($C91,Hypothèses!$D$6:$F$13,3,0))</f>
        <v>0</v>
      </c>
      <c r="AJ91" s="126">
        <f>IF(ISNA(O91*VLOOKUP($C91,Hypothèses!$D$6:$F$13,3,0)),0,O91*VLOOKUP($C91,Hypothèses!$D$6:$F$13,3,0))</f>
        <v>0</v>
      </c>
      <c r="AK91" s="126">
        <f>IF(ISNA(P91*VLOOKUP($C91,Hypothèses!$D$6:$F$13,3,0)),0,P91*VLOOKUP($C91,Hypothèses!$D$6:$F$13,3,0))</f>
        <v>0</v>
      </c>
      <c r="AL91" s="126">
        <f>IF(ISNA(Q91*VLOOKUP($C91,Hypothèses!$D$6:$F$13,3,0)),0,Q91*VLOOKUP($C91,Hypothèses!$D$6:$F$13,3,0))</f>
        <v>0</v>
      </c>
      <c r="AM91" s="126">
        <f>IF(ISNA(R91*VLOOKUP($C91,Hypothèses!$D$6:$F$13,3,0)),0,R91*VLOOKUP($C91,Hypothèses!$D$6:$F$13,3,0))</f>
        <v>0</v>
      </c>
      <c r="AN91" s="126">
        <f>IF(ISNA(S91*VLOOKUP($C91,Hypothèses!$D$6:$F$13,3,0)),0,S91*VLOOKUP($C91,Hypothèses!$D$6:$F$13,3,0))</f>
        <v>0</v>
      </c>
      <c r="AO91" s="126" t="e">
        <f>IF(ISNA(#REF!*VLOOKUP($C91,Hypothèses!$D$6:$F$13,3,0)),0,#REF!*VLOOKUP($C91,Hypothèses!$D$6:$F$13,3,0))</f>
        <v>#REF!</v>
      </c>
      <c r="AP91" s="126" t="e">
        <f>IF(ISNA(#REF!*VLOOKUP($C91,Hypothèses!$D$6:$F$13,3,0)),0,#REF!*VLOOKUP($C91,Hypothèses!$D$6:$F$13,3,0))</f>
        <v>#REF!</v>
      </c>
      <c r="AQ91" s="126" t="e">
        <f>IF(ISNA(#REF!*VLOOKUP($C91,Hypothèses!$D$6:$F$13,3,0)),0,#REF!*VLOOKUP($C91,Hypothèses!$D$6:$F$13,3,0))</f>
        <v>#REF!</v>
      </c>
      <c r="AR91" s="126" t="e">
        <f>IF(ISNA(#REF!*VLOOKUP($C91,Hypothèses!$D$6:$F$13,3,0)),0,#REF!*VLOOKUP($C91,Hypothèses!$D$6:$F$13,3,0))</f>
        <v>#REF!</v>
      </c>
      <c r="AS91" s="126" t="e">
        <f>IF(ISNA(#REF!*VLOOKUP($C91,Hypothèses!$D$6:$F$13,3,0)),0,#REF!*VLOOKUP($C91,Hypothèses!$D$6:$F$13,3,0))</f>
        <v>#REF!</v>
      </c>
      <c r="AT91" s="126" t="e">
        <f>IF(ISNA(#REF!*VLOOKUP($C91,Hypothèses!$D$6:$F$13,3,0)),0,#REF!*VLOOKUP($C91,Hypothèses!$D$6:$F$13,3,0))</f>
        <v>#REF!</v>
      </c>
      <c r="AU91" s="126" t="e">
        <f>IF(ISNA(#REF!*VLOOKUP($C91,Hypothèses!$D$6:$F$13,3,0)),0,#REF!*VLOOKUP($C91,Hypothèses!$D$6:$F$13,3,0))</f>
        <v>#REF!</v>
      </c>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9"/>
      <c r="CE91" s="119"/>
      <c r="CF91" s="119"/>
      <c r="CG91" s="119"/>
      <c r="CH91" s="119"/>
      <c r="CI91" s="119"/>
      <c r="CJ91" s="119"/>
      <c r="CK91" s="119"/>
      <c r="CL91" s="119"/>
      <c r="CM91" s="119"/>
      <c r="CN91" s="119"/>
      <c r="CO91" s="119"/>
      <c r="CP91" s="119"/>
      <c r="CQ91" s="119"/>
      <c r="CR91" s="119"/>
      <c r="CS91" s="119"/>
      <c r="CT91" s="119"/>
    </row>
    <row r="92" spans="1:98" s="120" customFormat="1">
      <c r="A92" s="124">
        <v>85</v>
      </c>
      <c r="B92" s="125"/>
      <c r="C92" s="125"/>
      <c r="D92" s="124" t="str">
        <f>IF(ISNA(VLOOKUP(C92,Hypothèses!$D$6:$G$14,4,0)),"",VLOOKUP(C92,Hypothèses!$D$6:$G$14,4,0))</f>
        <v/>
      </c>
      <c r="E92" s="125"/>
      <c r="F92" s="125"/>
      <c r="G92" s="125"/>
      <c r="H92" s="125"/>
      <c r="I92" s="125"/>
      <c r="J92" s="125"/>
      <c r="K92" s="125"/>
      <c r="L92" s="125"/>
      <c r="M92" s="125"/>
      <c r="N92" s="125"/>
      <c r="O92" s="125"/>
      <c r="P92" s="125"/>
      <c r="Q92" s="125"/>
      <c r="R92" s="125"/>
      <c r="S92" s="125"/>
      <c r="T92" s="126"/>
      <c r="U92" s="126"/>
      <c r="V92" s="126"/>
      <c r="W92" s="126"/>
      <c r="X92" s="126"/>
      <c r="Y92" s="114"/>
      <c r="Z92" s="126">
        <f>IF(ISNA(E92*VLOOKUP($C92,Hypothèses!$D$6:$F$13,3,0)),0,E92*VLOOKUP($C92,Hypothèses!$D$6:$F$13,3,0))</f>
        <v>0</v>
      </c>
      <c r="AA92" s="126">
        <f>IF(ISNA(F92*VLOOKUP($C92,Hypothèses!$D$6:$F$13,3,0)),0,F92*VLOOKUP($C92,Hypothèses!$D$6:$F$13,3,0))</f>
        <v>0</v>
      </c>
      <c r="AB92" s="126">
        <f>IF(ISNA(G92*VLOOKUP($C92,Hypothèses!$D$6:$F$13,3,0)),0,G92*VLOOKUP($C92,Hypothèses!$D$6:$F$13,3,0))</f>
        <v>0</v>
      </c>
      <c r="AC92" s="126">
        <f>IF(ISNA(H92*VLOOKUP($C92,Hypothèses!$D$6:$F$13,3,0)),0,H92*VLOOKUP($C92,Hypothèses!$D$6:$F$13,3,0))</f>
        <v>0</v>
      </c>
      <c r="AD92" s="126">
        <f>IF(ISNA(I92*VLOOKUP($C92,Hypothèses!$D$6:$F$13,3,0)),0,I92*VLOOKUP($C92,Hypothèses!$D$6:$F$13,3,0))</f>
        <v>0</v>
      </c>
      <c r="AE92" s="126">
        <f>IF(ISNA(J92*VLOOKUP($C92,Hypothèses!$D$6:$F$13,3,0)),0,J92*VLOOKUP($C92,Hypothèses!$D$6:$F$13,3,0))</f>
        <v>0</v>
      </c>
      <c r="AF92" s="126">
        <f>IF(ISNA(K92*VLOOKUP($C92,Hypothèses!$D$6:$F$13,3,0)),0,K92*VLOOKUP($C92,Hypothèses!$D$6:$F$13,3,0))</f>
        <v>0</v>
      </c>
      <c r="AG92" s="126">
        <f>IF(ISNA(L92*VLOOKUP($C92,Hypothèses!$D$6:$F$13,3,0)),0,L92*VLOOKUP($C92,Hypothèses!$D$6:$F$13,3,0))</f>
        <v>0</v>
      </c>
      <c r="AH92" s="126">
        <f>IF(ISNA(M92*VLOOKUP($C92,Hypothèses!$D$6:$F$13,3,0)),0,M92*VLOOKUP($C92,Hypothèses!$D$6:$F$13,3,0))</f>
        <v>0</v>
      </c>
      <c r="AI92" s="126">
        <f>IF(ISNA(N92*VLOOKUP($C92,Hypothèses!$D$6:$F$13,3,0)),0,N92*VLOOKUP($C92,Hypothèses!$D$6:$F$13,3,0))</f>
        <v>0</v>
      </c>
      <c r="AJ92" s="126">
        <f>IF(ISNA(O92*VLOOKUP($C92,Hypothèses!$D$6:$F$13,3,0)),0,O92*VLOOKUP($C92,Hypothèses!$D$6:$F$13,3,0))</f>
        <v>0</v>
      </c>
      <c r="AK92" s="126">
        <f>IF(ISNA(P92*VLOOKUP($C92,Hypothèses!$D$6:$F$13,3,0)),0,P92*VLOOKUP($C92,Hypothèses!$D$6:$F$13,3,0))</f>
        <v>0</v>
      </c>
      <c r="AL92" s="126">
        <f>IF(ISNA(Q92*VLOOKUP($C92,Hypothèses!$D$6:$F$13,3,0)),0,Q92*VLOOKUP($C92,Hypothèses!$D$6:$F$13,3,0))</f>
        <v>0</v>
      </c>
      <c r="AM92" s="126">
        <f>IF(ISNA(R92*VLOOKUP($C92,Hypothèses!$D$6:$F$13,3,0)),0,R92*VLOOKUP($C92,Hypothèses!$D$6:$F$13,3,0))</f>
        <v>0</v>
      </c>
      <c r="AN92" s="126">
        <f>IF(ISNA(S92*VLOOKUP($C92,Hypothèses!$D$6:$F$13,3,0)),0,S92*VLOOKUP($C92,Hypothèses!$D$6:$F$13,3,0))</f>
        <v>0</v>
      </c>
      <c r="AO92" s="126" t="e">
        <f>IF(ISNA(#REF!*VLOOKUP($C92,Hypothèses!$D$6:$F$13,3,0)),0,#REF!*VLOOKUP($C92,Hypothèses!$D$6:$F$13,3,0))</f>
        <v>#REF!</v>
      </c>
      <c r="AP92" s="126" t="e">
        <f>IF(ISNA(#REF!*VLOOKUP($C92,Hypothèses!$D$6:$F$13,3,0)),0,#REF!*VLOOKUP($C92,Hypothèses!$D$6:$F$13,3,0))</f>
        <v>#REF!</v>
      </c>
      <c r="AQ92" s="126" t="e">
        <f>IF(ISNA(#REF!*VLOOKUP($C92,Hypothèses!$D$6:$F$13,3,0)),0,#REF!*VLOOKUP($C92,Hypothèses!$D$6:$F$13,3,0))</f>
        <v>#REF!</v>
      </c>
      <c r="AR92" s="126" t="e">
        <f>IF(ISNA(#REF!*VLOOKUP($C92,Hypothèses!$D$6:$F$13,3,0)),0,#REF!*VLOOKUP($C92,Hypothèses!$D$6:$F$13,3,0))</f>
        <v>#REF!</v>
      </c>
      <c r="AS92" s="126" t="e">
        <f>IF(ISNA(#REF!*VLOOKUP($C92,Hypothèses!$D$6:$F$13,3,0)),0,#REF!*VLOOKUP($C92,Hypothèses!$D$6:$F$13,3,0))</f>
        <v>#REF!</v>
      </c>
      <c r="AT92" s="126" t="e">
        <f>IF(ISNA(#REF!*VLOOKUP($C92,Hypothèses!$D$6:$F$13,3,0)),0,#REF!*VLOOKUP($C92,Hypothèses!$D$6:$F$13,3,0))</f>
        <v>#REF!</v>
      </c>
      <c r="AU92" s="126" t="e">
        <f>IF(ISNA(#REF!*VLOOKUP($C92,Hypothèses!$D$6:$F$13,3,0)),0,#REF!*VLOOKUP($C92,Hypothèses!$D$6:$F$13,3,0))</f>
        <v>#REF!</v>
      </c>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9"/>
      <c r="CE92" s="119"/>
      <c r="CF92" s="119"/>
      <c r="CG92" s="119"/>
      <c r="CH92" s="119"/>
      <c r="CI92" s="119"/>
      <c r="CJ92" s="119"/>
      <c r="CK92" s="119"/>
      <c r="CL92" s="119"/>
      <c r="CM92" s="119"/>
      <c r="CN92" s="119"/>
      <c r="CO92" s="119"/>
      <c r="CP92" s="119"/>
      <c r="CQ92" s="119"/>
      <c r="CR92" s="119"/>
      <c r="CS92" s="119"/>
      <c r="CT92" s="119"/>
    </row>
    <row r="93" spans="1:98" s="120" customFormat="1">
      <c r="A93" s="124">
        <v>86</v>
      </c>
      <c r="B93" s="125"/>
      <c r="C93" s="125"/>
      <c r="D93" s="124" t="str">
        <f>IF(ISNA(VLOOKUP(C93,Hypothèses!$D$6:$G$14,4,0)),"",VLOOKUP(C93,Hypothèses!$D$6:$G$14,4,0))</f>
        <v/>
      </c>
      <c r="E93" s="125"/>
      <c r="F93" s="125"/>
      <c r="G93" s="125"/>
      <c r="H93" s="125"/>
      <c r="I93" s="125"/>
      <c r="J93" s="125"/>
      <c r="K93" s="125"/>
      <c r="L93" s="125"/>
      <c r="M93" s="125"/>
      <c r="N93" s="125"/>
      <c r="O93" s="125"/>
      <c r="P93" s="125"/>
      <c r="Q93" s="125"/>
      <c r="R93" s="125"/>
      <c r="S93" s="125"/>
      <c r="T93" s="126"/>
      <c r="U93" s="126"/>
      <c r="V93" s="126"/>
      <c r="W93" s="126"/>
      <c r="X93" s="126"/>
      <c r="Y93" s="114"/>
      <c r="Z93" s="126">
        <f>IF(ISNA(E93*VLOOKUP($C93,Hypothèses!$D$6:$F$13,3,0)),0,E93*VLOOKUP($C93,Hypothèses!$D$6:$F$13,3,0))</f>
        <v>0</v>
      </c>
      <c r="AA93" s="126">
        <f>IF(ISNA(F93*VLOOKUP($C93,Hypothèses!$D$6:$F$13,3,0)),0,F93*VLOOKUP($C93,Hypothèses!$D$6:$F$13,3,0))</f>
        <v>0</v>
      </c>
      <c r="AB93" s="126">
        <f>IF(ISNA(G93*VLOOKUP($C93,Hypothèses!$D$6:$F$13,3,0)),0,G93*VLOOKUP($C93,Hypothèses!$D$6:$F$13,3,0))</f>
        <v>0</v>
      </c>
      <c r="AC93" s="126">
        <f>IF(ISNA(H93*VLOOKUP($C93,Hypothèses!$D$6:$F$13,3,0)),0,H93*VLOOKUP($C93,Hypothèses!$D$6:$F$13,3,0))</f>
        <v>0</v>
      </c>
      <c r="AD93" s="126">
        <f>IF(ISNA(I93*VLOOKUP($C93,Hypothèses!$D$6:$F$13,3,0)),0,I93*VLOOKUP($C93,Hypothèses!$D$6:$F$13,3,0))</f>
        <v>0</v>
      </c>
      <c r="AE93" s="126">
        <f>IF(ISNA(J93*VLOOKUP($C93,Hypothèses!$D$6:$F$13,3,0)),0,J93*VLOOKUP($C93,Hypothèses!$D$6:$F$13,3,0))</f>
        <v>0</v>
      </c>
      <c r="AF93" s="126">
        <f>IF(ISNA(K93*VLOOKUP($C93,Hypothèses!$D$6:$F$13,3,0)),0,K93*VLOOKUP($C93,Hypothèses!$D$6:$F$13,3,0))</f>
        <v>0</v>
      </c>
      <c r="AG93" s="126">
        <f>IF(ISNA(L93*VLOOKUP($C93,Hypothèses!$D$6:$F$13,3,0)),0,L93*VLOOKUP($C93,Hypothèses!$D$6:$F$13,3,0))</f>
        <v>0</v>
      </c>
      <c r="AH93" s="126">
        <f>IF(ISNA(M93*VLOOKUP($C93,Hypothèses!$D$6:$F$13,3,0)),0,M93*VLOOKUP($C93,Hypothèses!$D$6:$F$13,3,0))</f>
        <v>0</v>
      </c>
      <c r="AI93" s="126">
        <f>IF(ISNA(N93*VLOOKUP($C93,Hypothèses!$D$6:$F$13,3,0)),0,N93*VLOOKUP($C93,Hypothèses!$D$6:$F$13,3,0))</f>
        <v>0</v>
      </c>
      <c r="AJ93" s="126">
        <f>IF(ISNA(O93*VLOOKUP($C93,Hypothèses!$D$6:$F$13,3,0)),0,O93*VLOOKUP($C93,Hypothèses!$D$6:$F$13,3,0))</f>
        <v>0</v>
      </c>
      <c r="AK93" s="126">
        <f>IF(ISNA(P93*VLOOKUP($C93,Hypothèses!$D$6:$F$13,3,0)),0,P93*VLOOKUP($C93,Hypothèses!$D$6:$F$13,3,0))</f>
        <v>0</v>
      </c>
      <c r="AL93" s="126">
        <f>IF(ISNA(Q93*VLOOKUP($C93,Hypothèses!$D$6:$F$13,3,0)),0,Q93*VLOOKUP($C93,Hypothèses!$D$6:$F$13,3,0))</f>
        <v>0</v>
      </c>
      <c r="AM93" s="126">
        <f>IF(ISNA(R93*VLOOKUP($C93,Hypothèses!$D$6:$F$13,3,0)),0,R93*VLOOKUP($C93,Hypothèses!$D$6:$F$13,3,0))</f>
        <v>0</v>
      </c>
      <c r="AN93" s="126">
        <f>IF(ISNA(S93*VLOOKUP($C93,Hypothèses!$D$6:$F$13,3,0)),0,S93*VLOOKUP($C93,Hypothèses!$D$6:$F$13,3,0))</f>
        <v>0</v>
      </c>
      <c r="AO93" s="126" t="e">
        <f>IF(ISNA(#REF!*VLOOKUP($C93,Hypothèses!$D$6:$F$13,3,0)),0,#REF!*VLOOKUP($C93,Hypothèses!$D$6:$F$13,3,0))</f>
        <v>#REF!</v>
      </c>
      <c r="AP93" s="126" t="e">
        <f>IF(ISNA(#REF!*VLOOKUP($C93,Hypothèses!$D$6:$F$13,3,0)),0,#REF!*VLOOKUP($C93,Hypothèses!$D$6:$F$13,3,0))</f>
        <v>#REF!</v>
      </c>
      <c r="AQ93" s="126" t="e">
        <f>IF(ISNA(#REF!*VLOOKUP($C93,Hypothèses!$D$6:$F$13,3,0)),0,#REF!*VLOOKUP($C93,Hypothèses!$D$6:$F$13,3,0))</f>
        <v>#REF!</v>
      </c>
      <c r="AR93" s="126" t="e">
        <f>IF(ISNA(#REF!*VLOOKUP($C93,Hypothèses!$D$6:$F$13,3,0)),0,#REF!*VLOOKUP($C93,Hypothèses!$D$6:$F$13,3,0))</f>
        <v>#REF!</v>
      </c>
      <c r="AS93" s="126" t="e">
        <f>IF(ISNA(#REF!*VLOOKUP($C93,Hypothèses!$D$6:$F$13,3,0)),0,#REF!*VLOOKUP($C93,Hypothèses!$D$6:$F$13,3,0))</f>
        <v>#REF!</v>
      </c>
      <c r="AT93" s="126" t="e">
        <f>IF(ISNA(#REF!*VLOOKUP($C93,Hypothèses!$D$6:$F$13,3,0)),0,#REF!*VLOOKUP($C93,Hypothèses!$D$6:$F$13,3,0))</f>
        <v>#REF!</v>
      </c>
      <c r="AU93" s="126" t="e">
        <f>IF(ISNA(#REF!*VLOOKUP($C93,Hypothèses!$D$6:$F$13,3,0)),0,#REF!*VLOOKUP($C93,Hypothèses!$D$6:$F$13,3,0))</f>
        <v>#REF!</v>
      </c>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9"/>
      <c r="CE93" s="119"/>
      <c r="CF93" s="119"/>
      <c r="CG93" s="119"/>
      <c r="CH93" s="119"/>
      <c r="CI93" s="119"/>
      <c r="CJ93" s="119"/>
      <c r="CK93" s="119"/>
      <c r="CL93" s="119"/>
      <c r="CM93" s="119"/>
      <c r="CN93" s="119"/>
      <c r="CO93" s="119"/>
      <c r="CP93" s="119"/>
      <c r="CQ93" s="119"/>
      <c r="CR93" s="119"/>
      <c r="CS93" s="119"/>
      <c r="CT93" s="119"/>
    </row>
    <row r="94" spans="1:98" s="120" customFormat="1">
      <c r="A94" s="124">
        <v>87</v>
      </c>
      <c r="B94" s="125"/>
      <c r="C94" s="125"/>
      <c r="D94" s="124" t="str">
        <f>IF(ISNA(VLOOKUP(C94,Hypothèses!$D$6:$G$14,4,0)),"",VLOOKUP(C94,Hypothèses!$D$6:$G$14,4,0))</f>
        <v/>
      </c>
      <c r="E94" s="125"/>
      <c r="F94" s="125"/>
      <c r="G94" s="125"/>
      <c r="H94" s="125"/>
      <c r="I94" s="125"/>
      <c r="J94" s="125"/>
      <c r="K94" s="125"/>
      <c r="L94" s="125"/>
      <c r="M94" s="125"/>
      <c r="N94" s="125"/>
      <c r="O94" s="125"/>
      <c r="P94" s="125"/>
      <c r="Q94" s="125"/>
      <c r="R94" s="125"/>
      <c r="S94" s="125"/>
      <c r="T94" s="126"/>
      <c r="U94" s="126"/>
      <c r="V94" s="126"/>
      <c r="W94" s="126"/>
      <c r="X94" s="126"/>
      <c r="Y94" s="114"/>
      <c r="Z94" s="126">
        <f>IF(ISNA(E94*VLOOKUP($C94,Hypothèses!$D$6:$F$13,3,0)),0,E94*VLOOKUP($C94,Hypothèses!$D$6:$F$13,3,0))</f>
        <v>0</v>
      </c>
      <c r="AA94" s="126">
        <f>IF(ISNA(F94*VLOOKUP($C94,Hypothèses!$D$6:$F$13,3,0)),0,F94*VLOOKUP($C94,Hypothèses!$D$6:$F$13,3,0))</f>
        <v>0</v>
      </c>
      <c r="AB94" s="126">
        <f>IF(ISNA(G94*VLOOKUP($C94,Hypothèses!$D$6:$F$13,3,0)),0,G94*VLOOKUP($C94,Hypothèses!$D$6:$F$13,3,0))</f>
        <v>0</v>
      </c>
      <c r="AC94" s="126">
        <f>IF(ISNA(H94*VLOOKUP($C94,Hypothèses!$D$6:$F$13,3,0)),0,H94*VLOOKUP($C94,Hypothèses!$D$6:$F$13,3,0))</f>
        <v>0</v>
      </c>
      <c r="AD94" s="126">
        <f>IF(ISNA(I94*VLOOKUP($C94,Hypothèses!$D$6:$F$13,3,0)),0,I94*VLOOKUP($C94,Hypothèses!$D$6:$F$13,3,0))</f>
        <v>0</v>
      </c>
      <c r="AE94" s="126">
        <f>IF(ISNA(J94*VLOOKUP($C94,Hypothèses!$D$6:$F$13,3,0)),0,J94*VLOOKUP($C94,Hypothèses!$D$6:$F$13,3,0))</f>
        <v>0</v>
      </c>
      <c r="AF94" s="126">
        <f>IF(ISNA(K94*VLOOKUP($C94,Hypothèses!$D$6:$F$13,3,0)),0,K94*VLOOKUP($C94,Hypothèses!$D$6:$F$13,3,0))</f>
        <v>0</v>
      </c>
      <c r="AG94" s="126">
        <f>IF(ISNA(L94*VLOOKUP($C94,Hypothèses!$D$6:$F$13,3,0)),0,L94*VLOOKUP($C94,Hypothèses!$D$6:$F$13,3,0))</f>
        <v>0</v>
      </c>
      <c r="AH94" s="126">
        <f>IF(ISNA(M94*VLOOKUP($C94,Hypothèses!$D$6:$F$13,3,0)),0,M94*VLOOKUP($C94,Hypothèses!$D$6:$F$13,3,0))</f>
        <v>0</v>
      </c>
      <c r="AI94" s="126">
        <f>IF(ISNA(N94*VLOOKUP($C94,Hypothèses!$D$6:$F$13,3,0)),0,N94*VLOOKUP($C94,Hypothèses!$D$6:$F$13,3,0))</f>
        <v>0</v>
      </c>
      <c r="AJ94" s="126">
        <f>IF(ISNA(O94*VLOOKUP($C94,Hypothèses!$D$6:$F$13,3,0)),0,O94*VLOOKUP($C94,Hypothèses!$D$6:$F$13,3,0))</f>
        <v>0</v>
      </c>
      <c r="AK94" s="126">
        <f>IF(ISNA(P94*VLOOKUP($C94,Hypothèses!$D$6:$F$13,3,0)),0,P94*VLOOKUP($C94,Hypothèses!$D$6:$F$13,3,0))</f>
        <v>0</v>
      </c>
      <c r="AL94" s="126">
        <f>IF(ISNA(Q94*VLOOKUP($C94,Hypothèses!$D$6:$F$13,3,0)),0,Q94*VLOOKUP($C94,Hypothèses!$D$6:$F$13,3,0))</f>
        <v>0</v>
      </c>
      <c r="AM94" s="126">
        <f>IF(ISNA(R94*VLOOKUP($C94,Hypothèses!$D$6:$F$13,3,0)),0,R94*VLOOKUP($C94,Hypothèses!$D$6:$F$13,3,0))</f>
        <v>0</v>
      </c>
      <c r="AN94" s="126">
        <f>IF(ISNA(S94*VLOOKUP($C94,Hypothèses!$D$6:$F$13,3,0)),0,S94*VLOOKUP($C94,Hypothèses!$D$6:$F$13,3,0))</f>
        <v>0</v>
      </c>
      <c r="AO94" s="126" t="e">
        <f>IF(ISNA(#REF!*VLOOKUP($C94,Hypothèses!$D$6:$F$13,3,0)),0,#REF!*VLOOKUP($C94,Hypothèses!$D$6:$F$13,3,0))</f>
        <v>#REF!</v>
      </c>
      <c r="AP94" s="126" t="e">
        <f>IF(ISNA(#REF!*VLOOKUP($C94,Hypothèses!$D$6:$F$13,3,0)),0,#REF!*VLOOKUP($C94,Hypothèses!$D$6:$F$13,3,0))</f>
        <v>#REF!</v>
      </c>
      <c r="AQ94" s="126" t="e">
        <f>IF(ISNA(#REF!*VLOOKUP($C94,Hypothèses!$D$6:$F$13,3,0)),0,#REF!*VLOOKUP($C94,Hypothèses!$D$6:$F$13,3,0))</f>
        <v>#REF!</v>
      </c>
      <c r="AR94" s="126" t="e">
        <f>IF(ISNA(#REF!*VLOOKUP($C94,Hypothèses!$D$6:$F$13,3,0)),0,#REF!*VLOOKUP($C94,Hypothèses!$D$6:$F$13,3,0))</f>
        <v>#REF!</v>
      </c>
      <c r="AS94" s="126" t="e">
        <f>IF(ISNA(#REF!*VLOOKUP($C94,Hypothèses!$D$6:$F$13,3,0)),0,#REF!*VLOOKUP($C94,Hypothèses!$D$6:$F$13,3,0))</f>
        <v>#REF!</v>
      </c>
      <c r="AT94" s="126" t="e">
        <f>IF(ISNA(#REF!*VLOOKUP($C94,Hypothèses!$D$6:$F$13,3,0)),0,#REF!*VLOOKUP($C94,Hypothèses!$D$6:$F$13,3,0))</f>
        <v>#REF!</v>
      </c>
      <c r="AU94" s="126" t="e">
        <f>IF(ISNA(#REF!*VLOOKUP($C94,Hypothèses!$D$6:$F$13,3,0)),0,#REF!*VLOOKUP($C94,Hypothèses!$D$6:$F$13,3,0))</f>
        <v>#REF!</v>
      </c>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9"/>
      <c r="CE94" s="119"/>
      <c r="CF94" s="119"/>
      <c r="CG94" s="119"/>
      <c r="CH94" s="119"/>
      <c r="CI94" s="119"/>
      <c r="CJ94" s="119"/>
      <c r="CK94" s="119"/>
      <c r="CL94" s="119"/>
      <c r="CM94" s="119"/>
      <c r="CN94" s="119"/>
      <c r="CO94" s="119"/>
      <c r="CP94" s="119"/>
      <c r="CQ94" s="119"/>
      <c r="CR94" s="119"/>
      <c r="CS94" s="119"/>
      <c r="CT94" s="119"/>
    </row>
    <row r="95" spans="1:98" s="120" customFormat="1">
      <c r="A95" s="124">
        <v>88</v>
      </c>
      <c r="B95" s="125"/>
      <c r="C95" s="125"/>
      <c r="D95" s="124" t="str">
        <f>IF(ISNA(VLOOKUP(C95,Hypothèses!$D$6:$G$14,4,0)),"",VLOOKUP(C95,Hypothèses!$D$6:$G$14,4,0))</f>
        <v/>
      </c>
      <c r="E95" s="125"/>
      <c r="F95" s="125"/>
      <c r="G95" s="125"/>
      <c r="H95" s="125"/>
      <c r="I95" s="125"/>
      <c r="J95" s="125"/>
      <c r="K95" s="125"/>
      <c r="L95" s="125"/>
      <c r="M95" s="125"/>
      <c r="N95" s="125"/>
      <c r="O95" s="125"/>
      <c r="P95" s="125"/>
      <c r="Q95" s="125"/>
      <c r="R95" s="125"/>
      <c r="S95" s="125"/>
      <c r="T95" s="126"/>
      <c r="U95" s="126"/>
      <c r="V95" s="126"/>
      <c r="W95" s="126"/>
      <c r="X95" s="126"/>
      <c r="Y95" s="114"/>
      <c r="Z95" s="126">
        <f>IF(ISNA(E95*VLOOKUP($C95,Hypothèses!$D$6:$F$13,3,0)),0,E95*VLOOKUP($C95,Hypothèses!$D$6:$F$13,3,0))</f>
        <v>0</v>
      </c>
      <c r="AA95" s="126">
        <f>IF(ISNA(F95*VLOOKUP($C95,Hypothèses!$D$6:$F$13,3,0)),0,F95*VLOOKUP($C95,Hypothèses!$D$6:$F$13,3,0))</f>
        <v>0</v>
      </c>
      <c r="AB95" s="126">
        <f>IF(ISNA(G95*VLOOKUP($C95,Hypothèses!$D$6:$F$13,3,0)),0,G95*VLOOKUP($C95,Hypothèses!$D$6:$F$13,3,0))</f>
        <v>0</v>
      </c>
      <c r="AC95" s="126">
        <f>IF(ISNA(H95*VLOOKUP($C95,Hypothèses!$D$6:$F$13,3,0)),0,H95*VLOOKUP($C95,Hypothèses!$D$6:$F$13,3,0))</f>
        <v>0</v>
      </c>
      <c r="AD95" s="126">
        <f>IF(ISNA(I95*VLOOKUP($C95,Hypothèses!$D$6:$F$13,3,0)),0,I95*VLOOKUP($C95,Hypothèses!$D$6:$F$13,3,0))</f>
        <v>0</v>
      </c>
      <c r="AE95" s="126">
        <f>IF(ISNA(J95*VLOOKUP($C95,Hypothèses!$D$6:$F$13,3,0)),0,J95*VLOOKUP($C95,Hypothèses!$D$6:$F$13,3,0))</f>
        <v>0</v>
      </c>
      <c r="AF95" s="126">
        <f>IF(ISNA(K95*VLOOKUP($C95,Hypothèses!$D$6:$F$13,3,0)),0,K95*VLOOKUP($C95,Hypothèses!$D$6:$F$13,3,0))</f>
        <v>0</v>
      </c>
      <c r="AG95" s="126">
        <f>IF(ISNA(L95*VLOOKUP($C95,Hypothèses!$D$6:$F$13,3,0)),0,L95*VLOOKUP($C95,Hypothèses!$D$6:$F$13,3,0))</f>
        <v>0</v>
      </c>
      <c r="AH95" s="126">
        <f>IF(ISNA(M95*VLOOKUP($C95,Hypothèses!$D$6:$F$13,3,0)),0,M95*VLOOKUP($C95,Hypothèses!$D$6:$F$13,3,0))</f>
        <v>0</v>
      </c>
      <c r="AI95" s="126">
        <f>IF(ISNA(N95*VLOOKUP($C95,Hypothèses!$D$6:$F$13,3,0)),0,N95*VLOOKUP($C95,Hypothèses!$D$6:$F$13,3,0))</f>
        <v>0</v>
      </c>
      <c r="AJ95" s="126">
        <f>IF(ISNA(O95*VLOOKUP($C95,Hypothèses!$D$6:$F$13,3,0)),0,O95*VLOOKUP($C95,Hypothèses!$D$6:$F$13,3,0))</f>
        <v>0</v>
      </c>
      <c r="AK95" s="126">
        <f>IF(ISNA(P95*VLOOKUP($C95,Hypothèses!$D$6:$F$13,3,0)),0,P95*VLOOKUP($C95,Hypothèses!$D$6:$F$13,3,0))</f>
        <v>0</v>
      </c>
      <c r="AL95" s="126">
        <f>IF(ISNA(Q95*VLOOKUP($C95,Hypothèses!$D$6:$F$13,3,0)),0,Q95*VLOOKUP($C95,Hypothèses!$D$6:$F$13,3,0))</f>
        <v>0</v>
      </c>
      <c r="AM95" s="126">
        <f>IF(ISNA(R95*VLOOKUP($C95,Hypothèses!$D$6:$F$13,3,0)),0,R95*VLOOKUP($C95,Hypothèses!$D$6:$F$13,3,0))</f>
        <v>0</v>
      </c>
      <c r="AN95" s="126">
        <f>IF(ISNA(S95*VLOOKUP($C95,Hypothèses!$D$6:$F$13,3,0)),0,S95*VLOOKUP($C95,Hypothèses!$D$6:$F$13,3,0))</f>
        <v>0</v>
      </c>
      <c r="AO95" s="126" t="e">
        <f>IF(ISNA(#REF!*VLOOKUP($C95,Hypothèses!$D$6:$F$13,3,0)),0,#REF!*VLOOKUP($C95,Hypothèses!$D$6:$F$13,3,0))</f>
        <v>#REF!</v>
      </c>
      <c r="AP95" s="126" t="e">
        <f>IF(ISNA(#REF!*VLOOKUP($C95,Hypothèses!$D$6:$F$13,3,0)),0,#REF!*VLOOKUP($C95,Hypothèses!$D$6:$F$13,3,0))</f>
        <v>#REF!</v>
      </c>
      <c r="AQ95" s="126" t="e">
        <f>IF(ISNA(#REF!*VLOOKUP($C95,Hypothèses!$D$6:$F$13,3,0)),0,#REF!*VLOOKUP($C95,Hypothèses!$D$6:$F$13,3,0))</f>
        <v>#REF!</v>
      </c>
      <c r="AR95" s="126" t="e">
        <f>IF(ISNA(#REF!*VLOOKUP($C95,Hypothèses!$D$6:$F$13,3,0)),0,#REF!*VLOOKUP($C95,Hypothèses!$D$6:$F$13,3,0))</f>
        <v>#REF!</v>
      </c>
      <c r="AS95" s="126" t="e">
        <f>IF(ISNA(#REF!*VLOOKUP($C95,Hypothèses!$D$6:$F$13,3,0)),0,#REF!*VLOOKUP($C95,Hypothèses!$D$6:$F$13,3,0))</f>
        <v>#REF!</v>
      </c>
      <c r="AT95" s="126" t="e">
        <f>IF(ISNA(#REF!*VLOOKUP($C95,Hypothèses!$D$6:$F$13,3,0)),0,#REF!*VLOOKUP($C95,Hypothèses!$D$6:$F$13,3,0))</f>
        <v>#REF!</v>
      </c>
      <c r="AU95" s="126" t="e">
        <f>IF(ISNA(#REF!*VLOOKUP($C95,Hypothèses!$D$6:$F$13,3,0)),0,#REF!*VLOOKUP($C95,Hypothèses!$D$6:$F$13,3,0))</f>
        <v>#REF!</v>
      </c>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9"/>
      <c r="CE95" s="119"/>
      <c r="CF95" s="119"/>
      <c r="CG95" s="119"/>
      <c r="CH95" s="119"/>
      <c r="CI95" s="119"/>
      <c r="CJ95" s="119"/>
      <c r="CK95" s="119"/>
      <c r="CL95" s="119"/>
      <c r="CM95" s="119"/>
      <c r="CN95" s="119"/>
      <c r="CO95" s="119"/>
      <c r="CP95" s="119"/>
      <c r="CQ95" s="119"/>
      <c r="CR95" s="119"/>
      <c r="CS95" s="119"/>
      <c r="CT95" s="119"/>
    </row>
    <row r="96" spans="1:98" s="120" customFormat="1">
      <c r="A96" s="124">
        <v>89</v>
      </c>
      <c r="B96" s="125"/>
      <c r="C96" s="125"/>
      <c r="D96" s="124" t="str">
        <f>IF(ISNA(VLOOKUP(C96,Hypothèses!$D$6:$G$14,4,0)),"",VLOOKUP(C96,Hypothèses!$D$6:$G$14,4,0))</f>
        <v/>
      </c>
      <c r="E96" s="125"/>
      <c r="F96" s="125"/>
      <c r="G96" s="125"/>
      <c r="H96" s="125"/>
      <c r="I96" s="125"/>
      <c r="J96" s="125"/>
      <c r="K96" s="125"/>
      <c r="L96" s="125"/>
      <c r="M96" s="125"/>
      <c r="N96" s="125"/>
      <c r="O96" s="125"/>
      <c r="P96" s="125"/>
      <c r="Q96" s="125"/>
      <c r="R96" s="125"/>
      <c r="S96" s="125"/>
      <c r="T96" s="126"/>
      <c r="U96" s="126"/>
      <c r="V96" s="126"/>
      <c r="W96" s="126"/>
      <c r="X96" s="126"/>
      <c r="Y96" s="114"/>
      <c r="Z96" s="126">
        <f>IF(ISNA(E96*VLOOKUP($C96,Hypothèses!$D$6:$F$13,3,0)),0,E96*VLOOKUP($C96,Hypothèses!$D$6:$F$13,3,0))</f>
        <v>0</v>
      </c>
      <c r="AA96" s="126">
        <f>IF(ISNA(F96*VLOOKUP($C96,Hypothèses!$D$6:$F$13,3,0)),0,F96*VLOOKUP($C96,Hypothèses!$D$6:$F$13,3,0))</f>
        <v>0</v>
      </c>
      <c r="AB96" s="126">
        <f>IF(ISNA(G96*VLOOKUP($C96,Hypothèses!$D$6:$F$13,3,0)),0,G96*VLOOKUP($C96,Hypothèses!$D$6:$F$13,3,0))</f>
        <v>0</v>
      </c>
      <c r="AC96" s="126">
        <f>IF(ISNA(H96*VLOOKUP($C96,Hypothèses!$D$6:$F$13,3,0)),0,H96*VLOOKUP($C96,Hypothèses!$D$6:$F$13,3,0))</f>
        <v>0</v>
      </c>
      <c r="AD96" s="126">
        <f>IF(ISNA(I96*VLOOKUP($C96,Hypothèses!$D$6:$F$13,3,0)),0,I96*VLOOKUP($C96,Hypothèses!$D$6:$F$13,3,0))</f>
        <v>0</v>
      </c>
      <c r="AE96" s="126">
        <f>IF(ISNA(J96*VLOOKUP($C96,Hypothèses!$D$6:$F$13,3,0)),0,J96*VLOOKUP($C96,Hypothèses!$D$6:$F$13,3,0))</f>
        <v>0</v>
      </c>
      <c r="AF96" s="126">
        <f>IF(ISNA(K96*VLOOKUP($C96,Hypothèses!$D$6:$F$13,3,0)),0,K96*VLOOKUP($C96,Hypothèses!$D$6:$F$13,3,0))</f>
        <v>0</v>
      </c>
      <c r="AG96" s="126">
        <f>IF(ISNA(L96*VLOOKUP($C96,Hypothèses!$D$6:$F$13,3,0)),0,L96*VLOOKUP($C96,Hypothèses!$D$6:$F$13,3,0))</f>
        <v>0</v>
      </c>
      <c r="AH96" s="126">
        <f>IF(ISNA(M96*VLOOKUP($C96,Hypothèses!$D$6:$F$13,3,0)),0,M96*VLOOKUP($C96,Hypothèses!$D$6:$F$13,3,0))</f>
        <v>0</v>
      </c>
      <c r="AI96" s="126">
        <f>IF(ISNA(N96*VLOOKUP($C96,Hypothèses!$D$6:$F$13,3,0)),0,N96*VLOOKUP($C96,Hypothèses!$D$6:$F$13,3,0))</f>
        <v>0</v>
      </c>
      <c r="AJ96" s="126">
        <f>IF(ISNA(O96*VLOOKUP($C96,Hypothèses!$D$6:$F$13,3,0)),0,O96*VLOOKUP($C96,Hypothèses!$D$6:$F$13,3,0))</f>
        <v>0</v>
      </c>
      <c r="AK96" s="126">
        <f>IF(ISNA(P96*VLOOKUP($C96,Hypothèses!$D$6:$F$13,3,0)),0,P96*VLOOKUP($C96,Hypothèses!$D$6:$F$13,3,0))</f>
        <v>0</v>
      </c>
      <c r="AL96" s="126">
        <f>IF(ISNA(Q96*VLOOKUP($C96,Hypothèses!$D$6:$F$13,3,0)),0,Q96*VLOOKUP($C96,Hypothèses!$D$6:$F$13,3,0))</f>
        <v>0</v>
      </c>
      <c r="AM96" s="126">
        <f>IF(ISNA(R96*VLOOKUP($C96,Hypothèses!$D$6:$F$13,3,0)),0,R96*VLOOKUP($C96,Hypothèses!$D$6:$F$13,3,0))</f>
        <v>0</v>
      </c>
      <c r="AN96" s="126">
        <f>IF(ISNA(S96*VLOOKUP($C96,Hypothèses!$D$6:$F$13,3,0)),0,S96*VLOOKUP($C96,Hypothèses!$D$6:$F$13,3,0))</f>
        <v>0</v>
      </c>
      <c r="AO96" s="126" t="e">
        <f>IF(ISNA(#REF!*VLOOKUP($C96,Hypothèses!$D$6:$F$13,3,0)),0,#REF!*VLOOKUP($C96,Hypothèses!$D$6:$F$13,3,0))</f>
        <v>#REF!</v>
      </c>
      <c r="AP96" s="126" t="e">
        <f>IF(ISNA(#REF!*VLOOKUP($C96,Hypothèses!$D$6:$F$13,3,0)),0,#REF!*VLOOKUP($C96,Hypothèses!$D$6:$F$13,3,0))</f>
        <v>#REF!</v>
      </c>
      <c r="AQ96" s="126" t="e">
        <f>IF(ISNA(#REF!*VLOOKUP($C96,Hypothèses!$D$6:$F$13,3,0)),0,#REF!*VLOOKUP($C96,Hypothèses!$D$6:$F$13,3,0))</f>
        <v>#REF!</v>
      </c>
      <c r="AR96" s="126" t="e">
        <f>IF(ISNA(#REF!*VLOOKUP($C96,Hypothèses!$D$6:$F$13,3,0)),0,#REF!*VLOOKUP($C96,Hypothèses!$D$6:$F$13,3,0))</f>
        <v>#REF!</v>
      </c>
      <c r="AS96" s="126" t="e">
        <f>IF(ISNA(#REF!*VLOOKUP($C96,Hypothèses!$D$6:$F$13,3,0)),0,#REF!*VLOOKUP($C96,Hypothèses!$D$6:$F$13,3,0))</f>
        <v>#REF!</v>
      </c>
      <c r="AT96" s="126" t="e">
        <f>IF(ISNA(#REF!*VLOOKUP($C96,Hypothèses!$D$6:$F$13,3,0)),0,#REF!*VLOOKUP($C96,Hypothèses!$D$6:$F$13,3,0))</f>
        <v>#REF!</v>
      </c>
      <c r="AU96" s="126" t="e">
        <f>IF(ISNA(#REF!*VLOOKUP($C96,Hypothèses!$D$6:$F$13,3,0)),0,#REF!*VLOOKUP($C96,Hypothèses!$D$6:$F$13,3,0))</f>
        <v>#REF!</v>
      </c>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9"/>
      <c r="CE96" s="119"/>
      <c r="CF96" s="119"/>
      <c r="CG96" s="119"/>
      <c r="CH96" s="119"/>
      <c r="CI96" s="119"/>
      <c r="CJ96" s="119"/>
      <c r="CK96" s="119"/>
      <c r="CL96" s="119"/>
      <c r="CM96" s="119"/>
      <c r="CN96" s="119"/>
      <c r="CO96" s="119"/>
      <c r="CP96" s="119"/>
      <c r="CQ96" s="119"/>
      <c r="CR96" s="119"/>
      <c r="CS96" s="119"/>
      <c r="CT96" s="119"/>
    </row>
    <row r="97" spans="1:98" s="120" customFormat="1">
      <c r="A97" s="124">
        <v>90</v>
      </c>
      <c r="B97" s="125"/>
      <c r="C97" s="125"/>
      <c r="D97" s="124" t="str">
        <f>IF(ISNA(VLOOKUP(C97,Hypothèses!$D$6:$G$14,4,0)),"",VLOOKUP(C97,Hypothèses!$D$6:$G$14,4,0))</f>
        <v/>
      </c>
      <c r="E97" s="125"/>
      <c r="F97" s="125"/>
      <c r="G97" s="125"/>
      <c r="H97" s="125"/>
      <c r="I97" s="125"/>
      <c r="J97" s="125"/>
      <c r="K97" s="125"/>
      <c r="L97" s="125"/>
      <c r="M97" s="125"/>
      <c r="N97" s="125"/>
      <c r="O97" s="125"/>
      <c r="P97" s="125"/>
      <c r="Q97" s="125"/>
      <c r="R97" s="125"/>
      <c r="S97" s="125"/>
      <c r="T97" s="126"/>
      <c r="U97" s="126"/>
      <c r="V97" s="126"/>
      <c r="W97" s="126"/>
      <c r="X97" s="126"/>
      <c r="Y97" s="114"/>
      <c r="Z97" s="126">
        <f>IF(ISNA(E97*VLOOKUP($C97,Hypothèses!$D$6:$F$13,3,0)),0,E97*VLOOKUP($C97,Hypothèses!$D$6:$F$13,3,0))</f>
        <v>0</v>
      </c>
      <c r="AA97" s="126">
        <f>IF(ISNA(F97*VLOOKUP($C97,Hypothèses!$D$6:$F$13,3,0)),0,F97*VLOOKUP($C97,Hypothèses!$D$6:$F$13,3,0))</f>
        <v>0</v>
      </c>
      <c r="AB97" s="126">
        <f>IF(ISNA(G97*VLOOKUP($C97,Hypothèses!$D$6:$F$13,3,0)),0,G97*VLOOKUP($C97,Hypothèses!$D$6:$F$13,3,0))</f>
        <v>0</v>
      </c>
      <c r="AC97" s="126">
        <f>IF(ISNA(H97*VLOOKUP($C97,Hypothèses!$D$6:$F$13,3,0)),0,H97*VLOOKUP($C97,Hypothèses!$D$6:$F$13,3,0))</f>
        <v>0</v>
      </c>
      <c r="AD97" s="126">
        <f>IF(ISNA(I97*VLOOKUP($C97,Hypothèses!$D$6:$F$13,3,0)),0,I97*VLOOKUP($C97,Hypothèses!$D$6:$F$13,3,0))</f>
        <v>0</v>
      </c>
      <c r="AE97" s="126">
        <f>IF(ISNA(J97*VLOOKUP($C97,Hypothèses!$D$6:$F$13,3,0)),0,J97*VLOOKUP($C97,Hypothèses!$D$6:$F$13,3,0))</f>
        <v>0</v>
      </c>
      <c r="AF97" s="126">
        <f>IF(ISNA(K97*VLOOKUP($C97,Hypothèses!$D$6:$F$13,3,0)),0,K97*VLOOKUP($C97,Hypothèses!$D$6:$F$13,3,0))</f>
        <v>0</v>
      </c>
      <c r="AG97" s="126">
        <f>IF(ISNA(L97*VLOOKUP($C97,Hypothèses!$D$6:$F$13,3,0)),0,L97*VLOOKUP($C97,Hypothèses!$D$6:$F$13,3,0))</f>
        <v>0</v>
      </c>
      <c r="AH97" s="126">
        <f>IF(ISNA(M97*VLOOKUP($C97,Hypothèses!$D$6:$F$13,3,0)),0,M97*VLOOKUP($C97,Hypothèses!$D$6:$F$13,3,0))</f>
        <v>0</v>
      </c>
      <c r="AI97" s="126">
        <f>IF(ISNA(N97*VLOOKUP($C97,Hypothèses!$D$6:$F$13,3,0)),0,N97*VLOOKUP($C97,Hypothèses!$D$6:$F$13,3,0))</f>
        <v>0</v>
      </c>
      <c r="AJ97" s="126">
        <f>IF(ISNA(O97*VLOOKUP($C97,Hypothèses!$D$6:$F$13,3,0)),0,O97*VLOOKUP($C97,Hypothèses!$D$6:$F$13,3,0))</f>
        <v>0</v>
      </c>
      <c r="AK97" s="126">
        <f>IF(ISNA(P97*VLOOKUP($C97,Hypothèses!$D$6:$F$13,3,0)),0,P97*VLOOKUP($C97,Hypothèses!$D$6:$F$13,3,0))</f>
        <v>0</v>
      </c>
      <c r="AL97" s="126">
        <f>IF(ISNA(Q97*VLOOKUP($C97,Hypothèses!$D$6:$F$13,3,0)),0,Q97*VLOOKUP($C97,Hypothèses!$D$6:$F$13,3,0))</f>
        <v>0</v>
      </c>
      <c r="AM97" s="126">
        <f>IF(ISNA(R97*VLOOKUP($C97,Hypothèses!$D$6:$F$13,3,0)),0,R97*VLOOKUP($C97,Hypothèses!$D$6:$F$13,3,0))</f>
        <v>0</v>
      </c>
      <c r="AN97" s="126">
        <f>IF(ISNA(S97*VLOOKUP($C97,Hypothèses!$D$6:$F$13,3,0)),0,S97*VLOOKUP($C97,Hypothèses!$D$6:$F$13,3,0))</f>
        <v>0</v>
      </c>
      <c r="AO97" s="126" t="e">
        <f>IF(ISNA(#REF!*VLOOKUP($C97,Hypothèses!$D$6:$F$13,3,0)),0,#REF!*VLOOKUP($C97,Hypothèses!$D$6:$F$13,3,0))</f>
        <v>#REF!</v>
      </c>
      <c r="AP97" s="126" t="e">
        <f>IF(ISNA(#REF!*VLOOKUP($C97,Hypothèses!$D$6:$F$13,3,0)),0,#REF!*VLOOKUP($C97,Hypothèses!$D$6:$F$13,3,0))</f>
        <v>#REF!</v>
      </c>
      <c r="AQ97" s="126" t="e">
        <f>IF(ISNA(#REF!*VLOOKUP($C97,Hypothèses!$D$6:$F$13,3,0)),0,#REF!*VLOOKUP($C97,Hypothèses!$D$6:$F$13,3,0))</f>
        <v>#REF!</v>
      </c>
      <c r="AR97" s="126" t="e">
        <f>IF(ISNA(#REF!*VLOOKUP($C97,Hypothèses!$D$6:$F$13,3,0)),0,#REF!*VLOOKUP($C97,Hypothèses!$D$6:$F$13,3,0))</f>
        <v>#REF!</v>
      </c>
      <c r="AS97" s="126" t="e">
        <f>IF(ISNA(#REF!*VLOOKUP($C97,Hypothèses!$D$6:$F$13,3,0)),0,#REF!*VLOOKUP($C97,Hypothèses!$D$6:$F$13,3,0))</f>
        <v>#REF!</v>
      </c>
      <c r="AT97" s="126" t="e">
        <f>IF(ISNA(#REF!*VLOOKUP($C97,Hypothèses!$D$6:$F$13,3,0)),0,#REF!*VLOOKUP($C97,Hypothèses!$D$6:$F$13,3,0))</f>
        <v>#REF!</v>
      </c>
      <c r="AU97" s="126" t="e">
        <f>IF(ISNA(#REF!*VLOOKUP($C97,Hypothèses!$D$6:$F$13,3,0)),0,#REF!*VLOOKUP($C97,Hypothèses!$D$6:$F$13,3,0))</f>
        <v>#REF!</v>
      </c>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9"/>
      <c r="CE97" s="119"/>
      <c r="CF97" s="119"/>
      <c r="CG97" s="119"/>
      <c r="CH97" s="119"/>
      <c r="CI97" s="119"/>
      <c r="CJ97" s="119"/>
      <c r="CK97" s="119"/>
      <c r="CL97" s="119"/>
      <c r="CM97" s="119"/>
      <c r="CN97" s="119"/>
      <c r="CO97" s="119"/>
      <c r="CP97" s="119"/>
      <c r="CQ97" s="119"/>
      <c r="CR97" s="119"/>
      <c r="CS97" s="119"/>
      <c r="CT97" s="119"/>
    </row>
    <row r="98" spans="1:98" s="120" customFormat="1">
      <c r="A98" s="124">
        <v>91</v>
      </c>
      <c r="B98" s="125"/>
      <c r="C98" s="125"/>
      <c r="D98" s="124" t="str">
        <f>IF(ISNA(VLOOKUP(C98,Hypothèses!$D$6:$G$14,4,0)),"",VLOOKUP(C98,Hypothèses!$D$6:$G$14,4,0))</f>
        <v/>
      </c>
      <c r="E98" s="125"/>
      <c r="F98" s="125"/>
      <c r="G98" s="125"/>
      <c r="H98" s="125"/>
      <c r="I98" s="125"/>
      <c r="J98" s="125"/>
      <c r="K98" s="125"/>
      <c r="L98" s="125"/>
      <c r="M98" s="125"/>
      <c r="N98" s="125"/>
      <c r="O98" s="125"/>
      <c r="P98" s="125"/>
      <c r="Q98" s="125"/>
      <c r="R98" s="125"/>
      <c r="S98" s="125"/>
      <c r="T98" s="126"/>
      <c r="U98" s="126"/>
      <c r="V98" s="126"/>
      <c r="W98" s="126"/>
      <c r="X98" s="126"/>
      <c r="Y98" s="114"/>
      <c r="Z98" s="126">
        <f>IF(ISNA(E98*VLOOKUP($C98,Hypothèses!$D$6:$F$13,3,0)),0,E98*VLOOKUP($C98,Hypothèses!$D$6:$F$13,3,0))</f>
        <v>0</v>
      </c>
      <c r="AA98" s="126">
        <f>IF(ISNA(F98*VLOOKUP($C98,Hypothèses!$D$6:$F$13,3,0)),0,F98*VLOOKUP($C98,Hypothèses!$D$6:$F$13,3,0))</f>
        <v>0</v>
      </c>
      <c r="AB98" s="126">
        <f>IF(ISNA(G98*VLOOKUP($C98,Hypothèses!$D$6:$F$13,3,0)),0,G98*VLOOKUP($C98,Hypothèses!$D$6:$F$13,3,0))</f>
        <v>0</v>
      </c>
      <c r="AC98" s="126">
        <f>IF(ISNA(H98*VLOOKUP($C98,Hypothèses!$D$6:$F$13,3,0)),0,H98*VLOOKUP($C98,Hypothèses!$D$6:$F$13,3,0))</f>
        <v>0</v>
      </c>
      <c r="AD98" s="126">
        <f>IF(ISNA(I98*VLOOKUP($C98,Hypothèses!$D$6:$F$13,3,0)),0,I98*VLOOKUP($C98,Hypothèses!$D$6:$F$13,3,0))</f>
        <v>0</v>
      </c>
      <c r="AE98" s="126">
        <f>IF(ISNA(J98*VLOOKUP($C98,Hypothèses!$D$6:$F$13,3,0)),0,J98*VLOOKUP($C98,Hypothèses!$D$6:$F$13,3,0))</f>
        <v>0</v>
      </c>
      <c r="AF98" s="126">
        <f>IF(ISNA(K98*VLOOKUP($C98,Hypothèses!$D$6:$F$13,3,0)),0,K98*VLOOKUP($C98,Hypothèses!$D$6:$F$13,3,0))</f>
        <v>0</v>
      </c>
      <c r="AG98" s="126">
        <f>IF(ISNA(L98*VLOOKUP($C98,Hypothèses!$D$6:$F$13,3,0)),0,L98*VLOOKUP($C98,Hypothèses!$D$6:$F$13,3,0))</f>
        <v>0</v>
      </c>
      <c r="AH98" s="126">
        <f>IF(ISNA(M98*VLOOKUP($C98,Hypothèses!$D$6:$F$13,3,0)),0,M98*VLOOKUP($C98,Hypothèses!$D$6:$F$13,3,0))</f>
        <v>0</v>
      </c>
      <c r="AI98" s="126">
        <f>IF(ISNA(N98*VLOOKUP($C98,Hypothèses!$D$6:$F$13,3,0)),0,N98*VLOOKUP($C98,Hypothèses!$D$6:$F$13,3,0))</f>
        <v>0</v>
      </c>
      <c r="AJ98" s="126">
        <f>IF(ISNA(O98*VLOOKUP($C98,Hypothèses!$D$6:$F$13,3,0)),0,O98*VLOOKUP($C98,Hypothèses!$D$6:$F$13,3,0))</f>
        <v>0</v>
      </c>
      <c r="AK98" s="126">
        <f>IF(ISNA(P98*VLOOKUP($C98,Hypothèses!$D$6:$F$13,3,0)),0,P98*VLOOKUP($C98,Hypothèses!$D$6:$F$13,3,0))</f>
        <v>0</v>
      </c>
      <c r="AL98" s="126">
        <f>IF(ISNA(Q98*VLOOKUP($C98,Hypothèses!$D$6:$F$13,3,0)),0,Q98*VLOOKUP($C98,Hypothèses!$D$6:$F$13,3,0))</f>
        <v>0</v>
      </c>
      <c r="AM98" s="126">
        <f>IF(ISNA(R98*VLOOKUP($C98,Hypothèses!$D$6:$F$13,3,0)),0,R98*VLOOKUP($C98,Hypothèses!$D$6:$F$13,3,0))</f>
        <v>0</v>
      </c>
      <c r="AN98" s="126">
        <f>IF(ISNA(S98*VLOOKUP($C98,Hypothèses!$D$6:$F$13,3,0)),0,S98*VLOOKUP($C98,Hypothèses!$D$6:$F$13,3,0))</f>
        <v>0</v>
      </c>
      <c r="AO98" s="126" t="e">
        <f>IF(ISNA(#REF!*VLOOKUP($C98,Hypothèses!$D$6:$F$13,3,0)),0,#REF!*VLOOKUP($C98,Hypothèses!$D$6:$F$13,3,0))</f>
        <v>#REF!</v>
      </c>
      <c r="AP98" s="126" t="e">
        <f>IF(ISNA(#REF!*VLOOKUP($C98,Hypothèses!$D$6:$F$13,3,0)),0,#REF!*VLOOKUP($C98,Hypothèses!$D$6:$F$13,3,0))</f>
        <v>#REF!</v>
      </c>
      <c r="AQ98" s="126" t="e">
        <f>IF(ISNA(#REF!*VLOOKUP($C98,Hypothèses!$D$6:$F$13,3,0)),0,#REF!*VLOOKUP($C98,Hypothèses!$D$6:$F$13,3,0))</f>
        <v>#REF!</v>
      </c>
      <c r="AR98" s="126" t="e">
        <f>IF(ISNA(#REF!*VLOOKUP($C98,Hypothèses!$D$6:$F$13,3,0)),0,#REF!*VLOOKUP($C98,Hypothèses!$D$6:$F$13,3,0))</f>
        <v>#REF!</v>
      </c>
      <c r="AS98" s="126" t="e">
        <f>IF(ISNA(#REF!*VLOOKUP($C98,Hypothèses!$D$6:$F$13,3,0)),0,#REF!*VLOOKUP($C98,Hypothèses!$D$6:$F$13,3,0))</f>
        <v>#REF!</v>
      </c>
      <c r="AT98" s="126" t="e">
        <f>IF(ISNA(#REF!*VLOOKUP($C98,Hypothèses!$D$6:$F$13,3,0)),0,#REF!*VLOOKUP($C98,Hypothèses!$D$6:$F$13,3,0))</f>
        <v>#REF!</v>
      </c>
      <c r="AU98" s="126" t="e">
        <f>IF(ISNA(#REF!*VLOOKUP($C98,Hypothèses!$D$6:$F$13,3,0)),0,#REF!*VLOOKUP($C98,Hypothèses!$D$6:$F$13,3,0))</f>
        <v>#REF!</v>
      </c>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9"/>
      <c r="CE98" s="119"/>
      <c r="CF98" s="119"/>
      <c r="CG98" s="119"/>
      <c r="CH98" s="119"/>
      <c r="CI98" s="119"/>
      <c r="CJ98" s="119"/>
      <c r="CK98" s="119"/>
      <c r="CL98" s="119"/>
      <c r="CM98" s="119"/>
      <c r="CN98" s="119"/>
      <c r="CO98" s="119"/>
      <c r="CP98" s="119"/>
      <c r="CQ98" s="119"/>
      <c r="CR98" s="119"/>
      <c r="CS98" s="119"/>
      <c r="CT98" s="119"/>
    </row>
    <row r="99" spans="1:98" s="120" customFormat="1">
      <c r="A99" s="124">
        <v>92</v>
      </c>
      <c r="B99" s="125"/>
      <c r="C99" s="125"/>
      <c r="D99" s="124" t="str">
        <f>IF(ISNA(VLOOKUP(C99,Hypothèses!$D$6:$G$14,4,0)),"",VLOOKUP(C99,Hypothèses!$D$6:$G$14,4,0))</f>
        <v/>
      </c>
      <c r="E99" s="125"/>
      <c r="F99" s="125"/>
      <c r="G99" s="125"/>
      <c r="H99" s="125"/>
      <c r="I99" s="125"/>
      <c r="J99" s="125"/>
      <c r="K99" s="125"/>
      <c r="L99" s="125"/>
      <c r="M99" s="125"/>
      <c r="N99" s="125"/>
      <c r="O99" s="125"/>
      <c r="P99" s="125"/>
      <c r="Q99" s="125"/>
      <c r="R99" s="125"/>
      <c r="S99" s="125"/>
      <c r="T99" s="126"/>
      <c r="U99" s="126"/>
      <c r="V99" s="126"/>
      <c r="W99" s="126"/>
      <c r="X99" s="126"/>
      <c r="Y99" s="114"/>
      <c r="Z99" s="126">
        <f>IF(ISNA(E99*VLOOKUP($C99,Hypothèses!$D$6:$F$13,3,0)),0,E99*VLOOKUP($C99,Hypothèses!$D$6:$F$13,3,0))</f>
        <v>0</v>
      </c>
      <c r="AA99" s="126">
        <f>IF(ISNA(F99*VLOOKUP($C99,Hypothèses!$D$6:$F$13,3,0)),0,F99*VLOOKUP($C99,Hypothèses!$D$6:$F$13,3,0))</f>
        <v>0</v>
      </c>
      <c r="AB99" s="126">
        <f>IF(ISNA(G99*VLOOKUP($C99,Hypothèses!$D$6:$F$13,3,0)),0,G99*VLOOKUP($C99,Hypothèses!$D$6:$F$13,3,0))</f>
        <v>0</v>
      </c>
      <c r="AC99" s="126">
        <f>IF(ISNA(H99*VLOOKUP($C99,Hypothèses!$D$6:$F$13,3,0)),0,H99*VLOOKUP($C99,Hypothèses!$D$6:$F$13,3,0))</f>
        <v>0</v>
      </c>
      <c r="AD99" s="126">
        <f>IF(ISNA(I99*VLOOKUP($C99,Hypothèses!$D$6:$F$13,3,0)),0,I99*VLOOKUP($C99,Hypothèses!$D$6:$F$13,3,0))</f>
        <v>0</v>
      </c>
      <c r="AE99" s="126">
        <f>IF(ISNA(J99*VLOOKUP($C99,Hypothèses!$D$6:$F$13,3,0)),0,J99*VLOOKUP($C99,Hypothèses!$D$6:$F$13,3,0))</f>
        <v>0</v>
      </c>
      <c r="AF99" s="126">
        <f>IF(ISNA(K99*VLOOKUP($C99,Hypothèses!$D$6:$F$13,3,0)),0,K99*VLOOKUP($C99,Hypothèses!$D$6:$F$13,3,0))</f>
        <v>0</v>
      </c>
      <c r="AG99" s="126">
        <f>IF(ISNA(L99*VLOOKUP($C99,Hypothèses!$D$6:$F$13,3,0)),0,L99*VLOOKUP($C99,Hypothèses!$D$6:$F$13,3,0))</f>
        <v>0</v>
      </c>
      <c r="AH99" s="126">
        <f>IF(ISNA(M99*VLOOKUP($C99,Hypothèses!$D$6:$F$13,3,0)),0,M99*VLOOKUP($C99,Hypothèses!$D$6:$F$13,3,0))</f>
        <v>0</v>
      </c>
      <c r="AI99" s="126">
        <f>IF(ISNA(N99*VLOOKUP($C99,Hypothèses!$D$6:$F$13,3,0)),0,N99*VLOOKUP($C99,Hypothèses!$D$6:$F$13,3,0))</f>
        <v>0</v>
      </c>
      <c r="AJ99" s="126">
        <f>IF(ISNA(O99*VLOOKUP($C99,Hypothèses!$D$6:$F$13,3,0)),0,O99*VLOOKUP($C99,Hypothèses!$D$6:$F$13,3,0))</f>
        <v>0</v>
      </c>
      <c r="AK99" s="126">
        <f>IF(ISNA(P99*VLOOKUP($C99,Hypothèses!$D$6:$F$13,3,0)),0,P99*VLOOKUP($C99,Hypothèses!$D$6:$F$13,3,0))</f>
        <v>0</v>
      </c>
      <c r="AL99" s="126">
        <f>IF(ISNA(Q99*VLOOKUP($C99,Hypothèses!$D$6:$F$13,3,0)),0,Q99*VLOOKUP($C99,Hypothèses!$D$6:$F$13,3,0))</f>
        <v>0</v>
      </c>
      <c r="AM99" s="126">
        <f>IF(ISNA(R99*VLOOKUP($C99,Hypothèses!$D$6:$F$13,3,0)),0,R99*VLOOKUP($C99,Hypothèses!$D$6:$F$13,3,0))</f>
        <v>0</v>
      </c>
      <c r="AN99" s="126">
        <f>IF(ISNA(S99*VLOOKUP($C99,Hypothèses!$D$6:$F$13,3,0)),0,S99*VLOOKUP($C99,Hypothèses!$D$6:$F$13,3,0))</f>
        <v>0</v>
      </c>
      <c r="AO99" s="126" t="e">
        <f>IF(ISNA(#REF!*VLOOKUP($C99,Hypothèses!$D$6:$F$13,3,0)),0,#REF!*VLOOKUP($C99,Hypothèses!$D$6:$F$13,3,0))</f>
        <v>#REF!</v>
      </c>
      <c r="AP99" s="126" t="e">
        <f>IF(ISNA(#REF!*VLOOKUP($C99,Hypothèses!$D$6:$F$13,3,0)),0,#REF!*VLOOKUP($C99,Hypothèses!$D$6:$F$13,3,0))</f>
        <v>#REF!</v>
      </c>
      <c r="AQ99" s="126" t="e">
        <f>IF(ISNA(#REF!*VLOOKUP($C99,Hypothèses!$D$6:$F$13,3,0)),0,#REF!*VLOOKUP($C99,Hypothèses!$D$6:$F$13,3,0))</f>
        <v>#REF!</v>
      </c>
      <c r="AR99" s="126" t="e">
        <f>IF(ISNA(#REF!*VLOOKUP($C99,Hypothèses!$D$6:$F$13,3,0)),0,#REF!*VLOOKUP($C99,Hypothèses!$D$6:$F$13,3,0))</f>
        <v>#REF!</v>
      </c>
      <c r="AS99" s="126" t="e">
        <f>IF(ISNA(#REF!*VLOOKUP($C99,Hypothèses!$D$6:$F$13,3,0)),0,#REF!*VLOOKUP($C99,Hypothèses!$D$6:$F$13,3,0))</f>
        <v>#REF!</v>
      </c>
      <c r="AT99" s="126" t="e">
        <f>IF(ISNA(#REF!*VLOOKUP($C99,Hypothèses!$D$6:$F$13,3,0)),0,#REF!*VLOOKUP($C99,Hypothèses!$D$6:$F$13,3,0))</f>
        <v>#REF!</v>
      </c>
      <c r="AU99" s="126" t="e">
        <f>IF(ISNA(#REF!*VLOOKUP($C99,Hypothèses!$D$6:$F$13,3,0)),0,#REF!*VLOOKUP($C99,Hypothèses!$D$6:$F$13,3,0))</f>
        <v>#REF!</v>
      </c>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9"/>
      <c r="CE99" s="119"/>
      <c r="CF99" s="119"/>
      <c r="CG99" s="119"/>
      <c r="CH99" s="119"/>
      <c r="CI99" s="119"/>
      <c r="CJ99" s="119"/>
      <c r="CK99" s="119"/>
      <c r="CL99" s="119"/>
      <c r="CM99" s="119"/>
      <c r="CN99" s="119"/>
      <c r="CO99" s="119"/>
      <c r="CP99" s="119"/>
      <c r="CQ99" s="119"/>
      <c r="CR99" s="119"/>
      <c r="CS99" s="119"/>
      <c r="CT99" s="119"/>
    </row>
    <row r="100" spans="1:98" s="120" customFormat="1">
      <c r="A100" s="124">
        <v>93</v>
      </c>
      <c r="B100" s="125"/>
      <c r="C100" s="125"/>
      <c r="D100" s="124" t="str">
        <f>IF(ISNA(VLOOKUP(C100,Hypothèses!$D$6:$G$14,4,0)),"",VLOOKUP(C100,Hypothèses!$D$6:$G$14,4,0))</f>
        <v/>
      </c>
      <c r="E100" s="125"/>
      <c r="F100" s="125"/>
      <c r="G100" s="125"/>
      <c r="H100" s="125"/>
      <c r="I100" s="125"/>
      <c r="J100" s="125"/>
      <c r="K100" s="125"/>
      <c r="L100" s="125"/>
      <c r="M100" s="125"/>
      <c r="N100" s="125"/>
      <c r="O100" s="125"/>
      <c r="P100" s="125"/>
      <c r="Q100" s="125"/>
      <c r="R100" s="125"/>
      <c r="S100" s="125"/>
      <c r="T100" s="126"/>
      <c r="U100" s="126"/>
      <c r="V100" s="126"/>
      <c r="W100" s="126"/>
      <c r="X100" s="126"/>
      <c r="Y100" s="114"/>
      <c r="Z100" s="126">
        <f>IF(ISNA(E100*VLOOKUP($C100,Hypothèses!$D$6:$F$13,3,0)),0,E100*VLOOKUP($C100,Hypothèses!$D$6:$F$13,3,0))</f>
        <v>0</v>
      </c>
      <c r="AA100" s="126">
        <f>IF(ISNA(F100*VLOOKUP($C100,Hypothèses!$D$6:$F$13,3,0)),0,F100*VLOOKUP($C100,Hypothèses!$D$6:$F$13,3,0))</f>
        <v>0</v>
      </c>
      <c r="AB100" s="126">
        <f>IF(ISNA(G100*VLOOKUP($C100,Hypothèses!$D$6:$F$13,3,0)),0,G100*VLOOKUP($C100,Hypothèses!$D$6:$F$13,3,0))</f>
        <v>0</v>
      </c>
      <c r="AC100" s="126">
        <f>IF(ISNA(H100*VLOOKUP($C100,Hypothèses!$D$6:$F$13,3,0)),0,H100*VLOOKUP($C100,Hypothèses!$D$6:$F$13,3,0))</f>
        <v>0</v>
      </c>
      <c r="AD100" s="126">
        <f>IF(ISNA(I100*VLOOKUP($C100,Hypothèses!$D$6:$F$13,3,0)),0,I100*VLOOKUP($C100,Hypothèses!$D$6:$F$13,3,0))</f>
        <v>0</v>
      </c>
      <c r="AE100" s="126">
        <f>IF(ISNA(J100*VLOOKUP($C100,Hypothèses!$D$6:$F$13,3,0)),0,J100*VLOOKUP($C100,Hypothèses!$D$6:$F$13,3,0))</f>
        <v>0</v>
      </c>
      <c r="AF100" s="126">
        <f>IF(ISNA(K100*VLOOKUP($C100,Hypothèses!$D$6:$F$13,3,0)),0,K100*VLOOKUP($C100,Hypothèses!$D$6:$F$13,3,0))</f>
        <v>0</v>
      </c>
      <c r="AG100" s="126">
        <f>IF(ISNA(L100*VLOOKUP($C100,Hypothèses!$D$6:$F$13,3,0)),0,L100*VLOOKUP($C100,Hypothèses!$D$6:$F$13,3,0))</f>
        <v>0</v>
      </c>
      <c r="AH100" s="126">
        <f>IF(ISNA(M100*VLOOKUP($C100,Hypothèses!$D$6:$F$13,3,0)),0,M100*VLOOKUP($C100,Hypothèses!$D$6:$F$13,3,0))</f>
        <v>0</v>
      </c>
      <c r="AI100" s="126">
        <f>IF(ISNA(N100*VLOOKUP($C100,Hypothèses!$D$6:$F$13,3,0)),0,N100*VLOOKUP($C100,Hypothèses!$D$6:$F$13,3,0))</f>
        <v>0</v>
      </c>
      <c r="AJ100" s="126">
        <f>IF(ISNA(O100*VLOOKUP($C100,Hypothèses!$D$6:$F$13,3,0)),0,O100*VLOOKUP($C100,Hypothèses!$D$6:$F$13,3,0))</f>
        <v>0</v>
      </c>
      <c r="AK100" s="126">
        <f>IF(ISNA(P100*VLOOKUP($C100,Hypothèses!$D$6:$F$13,3,0)),0,P100*VLOOKUP($C100,Hypothèses!$D$6:$F$13,3,0))</f>
        <v>0</v>
      </c>
      <c r="AL100" s="126">
        <f>IF(ISNA(Q100*VLOOKUP($C100,Hypothèses!$D$6:$F$13,3,0)),0,Q100*VLOOKUP($C100,Hypothèses!$D$6:$F$13,3,0))</f>
        <v>0</v>
      </c>
      <c r="AM100" s="126">
        <f>IF(ISNA(R100*VLOOKUP($C100,Hypothèses!$D$6:$F$13,3,0)),0,R100*VLOOKUP($C100,Hypothèses!$D$6:$F$13,3,0))</f>
        <v>0</v>
      </c>
      <c r="AN100" s="126">
        <f>IF(ISNA(S100*VLOOKUP($C100,Hypothèses!$D$6:$F$13,3,0)),0,S100*VLOOKUP($C100,Hypothèses!$D$6:$F$13,3,0))</f>
        <v>0</v>
      </c>
      <c r="AO100" s="126" t="e">
        <f>IF(ISNA(#REF!*VLOOKUP($C100,Hypothèses!$D$6:$F$13,3,0)),0,#REF!*VLOOKUP($C100,Hypothèses!$D$6:$F$13,3,0))</f>
        <v>#REF!</v>
      </c>
      <c r="AP100" s="126" t="e">
        <f>IF(ISNA(#REF!*VLOOKUP($C100,Hypothèses!$D$6:$F$13,3,0)),0,#REF!*VLOOKUP($C100,Hypothèses!$D$6:$F$13,3,0))</f>
        <v>#REF!</v>
      </c>
      <c r="AQ100" s="126" t="e">
        <f>IF(ISNA(#REF!*VLOOKUP($C100,Hypothèses!$D$6:$F$13,3,0)),0,#REF!*VLOOKUP($C100,Hypothèses!$D$6:$F$13,3,0))</f>
        <v>#REF!</v>
      </c>
      <c r="AR100" s="126" t="e">
        <f>IF(ISNA(#REF!*VLOOKUP($C100,Hypothèses!$D$6:$F$13,3,0)),0,#REF!*VLOOKUP($C100,Hypothèses!$D$6:$F$13,3,0))</f>
        <v>#REF!</v>
      </c>
      <c r="AS100" s="126" t="e">
        <f>IF(ISNA(#REF!*VLOOKUP($C100,Hypothèses!$D$6:$F$13,3,0)),0,#REF!*VLOOKUP($C100,Hypothèses!$D$6:$F$13,3,0))</f>
        <v>#REF!</v>
      </c>
      <c r="AT100" s="126" t="e">
        <f>IF(ISNA(#REF!*VLOOKUP($C100,Hypothèses!$D$6:$F$13,3,0)),0,#REF!*VLOOKUP($C100,Hypothèses!$D$6:$F$13,3,0))</f>
        <v>#REF!</v>
      </c>
      <c r="AU100" s="126" t="e">
        <f>IF(ISNA(#REF!*VLOOKUP($C100,Hypothèses!$D$6:$F$13,3,0)),0,#REF!*VLOOKUP($C100,Hypothèses!$D$6:$F$13,3,0))</f>
        <v>#REF!</v>
      </c>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9"/>
      <c r="CE100" s="119"/>
      <c r="CF100" s="119"/>
      <c r="CG100" s="119"/>
      <c r="CH100" s="119"/>
      <c r="CI100" s="119"/>
      <c r="CJ100" s="119"/>
      <c r="CK100" s="119"/>
      <c r="CL100" s="119"/>
      <c r="CM100" s="119"/>
      <c r="CN100" s="119"/>
      <c r="CO100" s="119"/>
      <c r="CP100" s="119"/>
      <c r="CQ100" s="119"/>
      <c r="CR100" s="119"/>
      <c r="CS100" s="119"/>
      <c r="CT100" s="119"/>
    </row>
    <row r="101" spans="1:98" s="120" customFormat="1">
      <c r="A101" s="124">
        <v>94</v>
      </c>
      <c r="B101" s="125"/>
      <c r="C101" s="125"/>
      <c r="D101" s="124" t="str">
        <f>IF(ISNA(VLOOKUP(C101,Hypothèses!$D$6:$G$14,4,0)),"",VLOOKUP(C101,Hypothèses!$D$6:$G$14,4,0))</f>
        <v/>
      </c>
      <c r="E101" s="125"/>
      <c r="F101" s="125"/>
      <c r="G101" s="125"/>
      <c r="H101" s="125"/>
      <c r="I101" s="125"/>
      <c r="J101" s="125"/>
      <c r="K101" s="125"/>
      <c r="L101" s="125"/>
      <c r="M101" s="125"/>
      <c r="N101" s="125"/>
      <c r="O101" s="125"/>
      <c r="P101" s="125"/>
      <c r="Q101" s="125"/>
      <c r="R101" s="125"/>
      <c r="S101" s="125"/>
      <c r="T101" s="126"/>
      <c r="U101" s="126"/>
      <c r="V101" s="126"/>
      <c r="W101" s="126"/>
      <c r="X101" s="126"/>
      <c r="Y101" s="114"/>
      <c r="Z101" s="126">
        <f>IF(ISNA(E101*VLOOKUP($C101,Hypothèses!$D$6:$F$13,3,0)),0,E101*VLOOKUP($C101,Hypothèses!$D$6:$F$13,3,0))</f>
        <v>0</v>
      </c>
      <c r="AA101" s="126">
        <f>IF(ISNA(F101*VLOOKUP($C101,Hypothèses!$D$6:$F$13,3,0)),0,F101*VLOOKUP($C101,Hypothèses!$D$6:$F$13,3,0))</f>
        <v>0</v>
      </c>
      <c r="AB101" s="126">
        <f>IF(ISNA(G101*VLOOKUP($C101,Hypothèses!$D$6:$F$13,3,0)),0,G101*VLOOKUP($C101,Hypothèses!$D$6:$F$13,3,0))</f>
        <v>0</v>
      </c>
      <c r="AC101" s="126">
        <f>IF(ISNA(H101*VLOOKUP($C101,Hypothèses!$D$6:$F$13,3,0)),0,H101*VLOOKUP($C101,Hypothèses!$D$6:$F$13,3,0))</f>
        <v>0</v>
      </c>
      <c r="AD101" s="126">
        <f>IF(ISNA(I101*VLOOKUP($C101,Hypothèses!$D$6:$F$13,3,0)),0,I101*VLOOKUP($C101,Hypothèses!$D$6:$F$13,3,0))</f>
        <v>0</v>
      </c>
      <c r="AE101" s="126">
        <f>IF(ISNA(J101*VLOOKUP($C101,Hypothèses!$D$6:$F$13,3,0)),0,J101*VLOOKUP($C101,Hypothèses!$D$6:$F$13,3,0))</f>
        <v>0</v>
      </c>
      <c r="AF101" s="126">
        <f>IF(ISNA(K101*VLOOKUP($C101,Hypothèses!$D$6:$F$13,3,0)),0,K101*VLOOKUP($C101,Hypothèses!$D$6:$F$13,3,0))</f>
        <v>0</v>
      </c>
      <c r="AG101" s="126">
        <f>IF(ISNA(L101*VLOOKUP($C101,Hypothèses!$D$6:$F$13,3,0)),0,L101*VLOOKUP($C101,Hypothèses!$D$6:$F$13,3,0))</f>
        <v>0</v>
      </c>
      <c r="AH101" s="126">
        <f>IF(ISNA(M101*VLOOKUP($C101,Hypothèses!$D$6:$F$13,3,0)),0,M101*VLOOKUP($C101,Hypothèses!$D$6:$F$13,3,0))</f>
        <v>0</v>
      </c>
      <c r="AI101" s="126">
        <f>IF(ISNA(N101*VLOOKUP($C101,Hypothèses!$D$6:$F$13,3,0)),0,N101*VLOOKUP($C101,Hypothèses!$D$6:$F$13,3,0))</f>
        <v>0</v>
      </c>
      <c r="AJ101" s="126">
        <f>IF(ISNA(O101*VLOOKUP($C101,Hypothèses!$D$6:$F$13,3,0)),0,O101*VLOOKUP($C101,Hypothèses!$D$6:$F$13,3,0))</f>
        <v>0</v>
      </c>
      <c r="AK101" s="126">
        <f>IF(ISNA(P101*VLOOKUP($C101,Hypothèses!$D$6:$F$13,3,0)),0,P101*VLOOKUP($C101,Hypothèses!$D$6:$F$13,3,0))</f>
        <v>0</v>
      </c>
      <c r="AL101" s="126">
        <f>IF(ISNA(Q101*VLOOKUP($C101,Hypothèses!$D$6:$F$13,3,0)),0,Q101*VLOOKUP($C101,Hypothèses!$D$6:$F$13,3,0))</f>
        <v>0</v>
      </c>
      <c r="AM101" s="126">
        <f>IF(ISNA(R101*VLOOKUP($C101,Hypothèses!$D$6:$F$13,3,0)),0,R101*VLOOKUP($C101,Hypothèses!$D$6:$F$13,3,0))</f>
        <v>0</v>
      </c>
      <c r="AN101" s="126">
        <f>IF(ISNA(S101*VLOOKUP($C101,Hypothèses!$D$6:$F$13,3,0)),0,S101*VLOOKUP($C101,Hypothèses!$D$6:$F$13,3,0))</f>
        <v>0</v>
      </c>
      <c r="AO101" s="126" t="e">
        <f>IF(ISNA(#REF!*VLOOKUP($C101,Hypothèses!$D$6:$F$13,3,0)),0,#REF!*VLOOKUP($C101,Hypothèses!$D$6:$F$13,3,0))</f>
        <v>#REF!</v>
      </c>
      <c r="AP101" s="126" t="e">
        <f>IF(ISNA(#REF!*VLOOKUP($C101,Hypothèses!$D$6:$F$13,3,0)),0,#REF!*VLOOKUP($C101,Hypothèses!$D$6:$F$13,3,0))</f>
        <v>#REF!</v>
      </c>
      <c r="AQ101" s="126" t="e">
        <f>IF(ISNA(#REF!*VLOOKUP($C101,Hypothèses!$D$6:$F$13,3,0)),0,#REF!*VLOOKUP($C101,Hypothèses!$D$6:$F$13,3,0))</f>
        <v>#REF!</v>
      </c>
      <c r="AR101" s="126" t="e">
        <f>IF(ISNA(#REF!*VLOOKUP($C101,Hypothèses!$D$6:$F$13,3,0)),0,#REF!*VLOOKUP($C101,Hypothèses!$D$6:$F$13,3,0))</f>
        <v>#REF!</v>
      </c>
      <c r="AS101" s="126" t="e">
        <f>IF(ISNA(#REF!*VLOOKUP($C101,Hypothèses!$D$6:$F$13,3,0)),0,#REF!*VLOOKUP($C101,Hypothèses!$D$6:$F$13,3,0))</f>
        <v>#REF!</v>
      </c>
      <c r="AT101" s="126" t="e">
        <f>IF(ISNA(#REF!*VLOOKUP($C101,Hypothèses!$D$6:$F$13,3,0)),0,#REF!*VLOOKUP($C101,Hypothèses!$D$6:$F$13,3,0))</f>
        <v>#REF!</v>
      </c>
      <c r="AU101" s="126" t="e">
        <f>IF(ISNA(#REF!*VLOOKUP($C101,Hypothèses!$D$6:$F$13,3,0)),0,#REF!*VLOOKUP($C101,Hypothèses!$D$6:$F$13,3,0))</f>
        <v>#REF!</v>
      </c>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9"/>
      <c r="CE101" s="119"/>
      <c r="CF101" s="119"/>
      <c r="CG101" s="119"/>
      <c r="CH101" s="119"/>
      <c r="CI101" s="119"/>
      <c r="CJ101" s="119"/>
      <c r="CK101" s="119"/>
      <c r="CL101" s="119"/>
      <c r="CM101" s="119"/>
      <c r="CN101" s="119"/>
      <c r="CO101" s="119"/>
      <c r="CP101" s="119"/>
      <c r="CQ101" s="119"/>
      <c r="CR101" s="119"/>
      <c r="CS101" s="119"/>
      <c r="CT101" s="119"/>
    </row>
    <row r="102" spans="1:98" s="120" customFormat="1">
      <c r="A102" s="124">
        <v>95</v>
      </c>
      <c r="B102" s="125"/>
      <c r="C102" s="125"/>
      <c r="D102" s="124" t="str">
        <f>IF(ISNA(VLOOKUP(C102,Hypothèses!$D$6:$G$14,4,0)),"",VLOOKUP(C102,Hypothèses!$D$6:$G$14,4,0))</f>
        <v/>
      </c>
      <c r="E102" s="125"/>
      <c r="F102" s="125"/>
      <c r="G102" s="125"/>
      <c r="H102" s="125"/>
      <c r="I102" s="125"/>
      <c r="J102" s="125"/>
      <c r="K102" s="125"/>
      <c r="L102" s="125"/>
      <c r="M102" s="125"/>
      <c r="N102" s="125"/>
      <c r="O102" s="125"/>
      <c r="P102" s="125"/>
      <c r="Q102" s="125"/>
      <c r="R102" s="125"/>
      <c r="S102" s="125"/>
      <c r="T102" s="126"/>
      <c r="U102" s="126"/>
      <c r="V102" s="126"/>
      <c r="W102" s="126"/>
      <c r="X102" s="126"/>
      <c r="Y102" s="114"/>
      <c r="Z102" s="126">
        <f>IF(ISNA(E102*VLOOKUP($C102,Hypothèses!$D$6:$F$13,3,0)),0,E102*VLOOKUP($C102,Hypothèses!$D$6:$F$13,3,0))</f>
        <v>0</v>
      </c>
      <c r="AA102" s="126">
        <f>IF(ISNA(F102*VLOOKUP($C102,Hypothèses!$D$6:$F$13,3,0)),0,F102*VLOOKUP($C102,Hypothèses!$D$6:$F$13,3,0))</f>
        <v>0</v>
      </c>
      <c r="AB102" s="126">
        <f>IF(ISNA(G102*VLOOKUP($C102,Hypothèses!$D$6:$F$13,3,0)),0,G102*VLOOKUP($C102,Hypothèses!$D$6:$F$13,3,0))</f>
        <v>0</v>
      </c>
      <c r="AC102" s="126">
        <f>IF(ISNA(H102*VLOOKUP($C102,Hypothèses!$D$6:$F$13,3,0)),0,H102*VLOOKUP($C102,Hypothèses!$D$6:$F$13,3,0))</f>
        <v>0</v>
      </c>
      <c r="AD102" s="126">
        <f>IF(ISNA(I102*VLOOKUP($C102,Hypothèses!$D$6:$F$13,3,0)),0,I102*VLOOKUP($C102,Hypothèses!$D$6:$F$13,3,0))</f>
        <v>0</v>
      </c>
      <c r="AE102" s="126">
        <f>IF(ISNA(J102*VLOOKUP($C102,Hypothèses!$D$6:$F$13,3,0)),0,J102*VLOOKUP($C102,Hypothèses!$D$6:$F$13,3,0))</f>
        <v>0</v>
      </c>
      <c r="AF102" s="126">
        <f>IF(ISNA(K102*VLOOKUP($C102,Hypothèses!$D$6:$F$13,3,0)),0,K102*VLOOKUP($C102,Hypothèses!$D$6:$F$13,3,0))</f>
        <v>0</v>
      </c>
      <c r="AG102" s="126">
        <f>IF(ISNA(L102*VLOOKUP($C102,Hypothèses!$D$6:$F$13,3,0)),0,L102*VLOOKUP($C102,Hypothèses!$D$6:$F$13,3,0))</f>
        <v>0</v>
      </c>
      <c r="AH102" s="126">
        <f>IF(ISNA(M102*VLOOKUP($C102,Hypothèses!$D$6:$F$13,3,0)),0,M102*VLOOKUP($C102,Hypothèses!$D$6:$F$13,3,0))</f>
        <v>0</v>
      </c>
      <c r="AI102" s="126">
        <f>IF(ISNA(N102*VLOOKUP($C102,Hypothèses!$D$6:$F$13,3,0)),0,N102*VLOOKUP($C102,Hypothèses!$D$6:$F$13,3,0))</f>
        <v>0</v>
      </c>
      <c r="AJ102" s="126">
        <f>IF(ISNA(O102*VLOOKUP($C102,Hypothèses!$D$6:$F$13,3,0)),0,O102*VLOOKUP($C102,Hypothèses!$D$6:$F$13,3,0))</f>
        <v>0</v>
      </c>
      <c r="AK102" s="126">
        <f>IF(ISNA(P102*VLOOKUP($C102,Hypothèses!$D$6:$F$13,3,0)),0,P102*VLOOKUP($C102,Hypothèses!$D$6:$F$13,3,0))</f>
        <v>0</v>
      </c>
      <c r="AL102" s="126">
        <f>IF(ISNA(Q102*VLOOKUP($C102,Hypothèses!$D$6:$F$13,3,0)),0,Q102*VLOOKUP($C102,Hypothèses!$D$6:$F$13,3,0))</f>
        <v>0</v>
      </c>
      <c r="AM102" s="126">
        <f>IF(ISNA(R102*VLOOKUP($C102,Hypothèses!$D$6:$F$13,3,0)),0,R102*VLOOKUP($C102,Hypothèses!$D$6:$F$13,3,0))</f>
        <v>0</v>
      </c>
      <c r="AN102" s="126">
        <f>IF(ISNA(S102*VLOOKUP($C102,Hypothèses!$D$6:$F$13,3,0)),0,S102*VLOOKUP($C102,Hypothèses!$D$6:$F$13,3,0))</f>
        <v>0</v>
      </c>
      <c r="AO102" s="126" t="e">
        <f>IF(ISNA(#REF!*VLOOKUP($C102,Hypothèses!$D$6:$F$13,3,0)),0,#REF!*VLOOKUP($C102,Hypothèses!$D$6:$F$13,3,0))</f>
        <v>#REF!</v>
      </c>
      <c r="AP102" s="126" t="e">
        <f>IF(ISNA(#REF!*VLOOKUP($C102,Hypothèses!$D$6:$F$13,3,0)),0,#REF!*VLOOKUP($C102,Hypothèses!$D$6:$F$13,3,0))</f>
        <v>#REF!</v>
      </c>
      <c r="AQ102" s="126" t="e">
        <f>IF(ISNA(#REF!*VLOOKUP($C102,Hypothèses!$D$6:$F$13,3,0)),0,#REF!*VLOOKUP($C102,Hypothèses!$D$6:$F$13,3,0))</f>
        <v>#REF!</v>
      </c>
      <c r="AR102" s="126" t="e">
        <f>IF(ISNA(#REF!*VLOOKUP($C102,Hypothèses!$D$6:$F$13,3,0)),0,#REF!*VLOOKUP($C102,Hypothèses!$D$6:$F$13,3,0))</f>
        <v>#REF!</v>
      </c>
      <c r="AS102" s="126" t="e">
        <f>IF(ISNA(#REF!*VLOOKUP($C102,Hypothèses!$D$6:$F$13,3,0)),0,#REF!*VLOOKUP($C102,Hypothèses!$D$6:$F$13,3,0))</f>
        <v>#REF!</v>
      </c>
      <c r="AT102" s="126" t="e">
        <f>IF(ISNA(#REF!*VLOOKUP($C102,Hypothèses!$D$6:$F$13,3,0)),0,#REF!*VLOOKUP($C102,Hypothèses!$D$6:$F$13,3,0))</f>
        <v>#REF!</v>
      </c>
      <c r="AU102" s="126" t="e">
        <f>IF(ISNA(#REF!*VLOOKUP($C102,Hypothèses!$D$6:$F$13,3,0)),0,#REF!*VLOOKUP($C102,Hypothèses!$D$6:$F$13,3,0))</f>
        <v>#REF!</v>
      </c>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9"/>
      <c r="CE102" s="119"/>
      <c r="CF102" s="119"/>
      <c r="CG102" s="119"/>
      <c r="CH102" s="119"/>
      <c r="CI102" s="119"/>
      <c r="CJ102" s="119"/>
      <c r="CK102" s="119"/>
      <c r="CL102" s="119"/>
      <c r="CM102" s="119"/>
      <c r="CN102" s="119"/>
      <c r="CO102" s="119"/>
      <c r="CP102" s="119"/>
      <c r="CQ102" s="119"/>
      <c r="CR102" s="119"/>
      <c r="CS102" s="119"/>
      <c r="CT102" s="119"/>
    </row>
    <row r="103" spans="1:98" s="120" customFormat="1">
      <c r="A103" s="124">
        <v>96</v>
      </c>
      <c r="B103" s="125"/>
      <c r="C103" s="125"/>
      <c r="D103" s="124" t="str">
        <f>IF(ISNA(VLOOKUP(C103,Hypothèses!$D$6:$G$14,4,0)),"",VLOOKUP(C103,Hypothèses!$D$6:$G$14,4,0))</f>
        <v/>
      </c>
      <c r="E103" s="125"/>
      <c r="F103" s="125"/>
      <c r="G103" s="125"/>
      <c r="H103" s="125"/>
      <c r="I103" s="125"/>
      <c r="J103" s="125"/>
      <c r="K103" s="125"/>
      <c r="L103" s="125"/>
      <c r="M103" s="125"/>
      <c r="N103" s="125"/>
      <c r="O103" s="125"/>
      <c r="P103" s="125"/>
      <c r="Q103" s="125"/>
      <c r="R103" s="125"/>
      <c r="S103" s="125"/>
      <c r="T103" s="126"/>
      <c r="U103" s="126"/>
      <c r="V103" s="126"/>
      <c r="W103" s="126"/>
      <c r="X103" s="126"/>
      <c r="Y103" s="114"/>
      <c r="Z103" s="126">
        <f>IF(ISNA(E103*VLOOKUP($C103,Hypothèses!$D$6:$F$13,3,0)),0,E103*VLOOKUP($C103,Hypothèses!$D$6:$F$13,3,0))</f>
        <v>0</v>
      </c>
      <c r="AA103" s="126">
        <f>IF(ISNA(F103*VLOOKUP($C103,Hypothèses!$D$6:$F$13,3,0)),0,F103*VLOOKUP($C103,Hypothèses!$D$6:$F$13,3,0))</f>
        <v>0</v>
      </c>
      <c r="AB103" s="126">
        <f>IF(ISNA(G103*VLOOKUP($C103,Hypothèses!$D$6:$F$13,3,0)),0,G103*VLOOKUP($C103,Hypothèses!$D$6:$F$13,3,0))</f>
        <v>0</v>
      </c>
      <c r="AC103" s="126">
        <f>IF(ISNA(H103*VLOOKUP($C103,Hypothèses!$D$6:$F$13,3,0)),0,H103*VLOOKUP($C103,Hypothèses!$D$6:$F$13,3,0))</f>
        <v>0</v>
      </c>
      <c r="AD103" s="126">
        <f>IF(ISNA(I103*VLOOKUP($C103,Hypothèses!$D$6:$F$13,3,0)),0,I103*VLOOKUP($C103,Hypothèses!$D$6:$F$13,3,0))</f>
        <v>0</v>
      </c>
      <c r="AE103" s="126">
        <f>IF(ISNA(J103*VLOOKUP($C103,Hypothèses!$D$6:$F$13,3,0)),0,J103*VLOOKUP($C103,Hypothèses!$D$6:$F$13,3,0))</f>
        <v>0</v>
      </c>
      <c r="AF103" s="126">
        <f>IF(ISNA(K103*VLOOKUP($C103,Hypothèses!$D$6:$F$13,3,0)),0,K103*VLOOKUP($C103,Hypothèses!$D$6:$F$13,3,0))</f>
        <v>0</v>
      </c>
      <c r="AG103" s="126">
        <f>IF(ISNA(L103*VLOOKUP($C103,Hypothèses!$D$6:$F$13,3,0)),0,L103*VLOOKUP($C103,Hypothèses!$D$6:$F$13,3,0))</f>
        <v>0</v>
      </c>
      <c r="AH103" s="126">
        <f>IF(ISNA(M103*VLOOKUP($C103,Hypothèses!$D$6:$F$13,3,0)),0,M103*VLOOKUP($C103,Hypothèses!$D$6:$F$13,3,0))</f>
        <v>0</v>
      </c>
      <c r="AI103" s="126">
        <f>IF(ISNA(N103*VLOOKUP($C103,Hypothèses!$D$6:$F$13,3,0)),0,N103*VLOOKUP($C103,Hypothèses!$D$6:$F$13,3,0))</f>
        <v>0</v>
      </c>
      <c r="AJ103" s="126">
        <f>IF(ISNA(O103*VLOOKUP($C103,Hypothèses!$D$6:$F$13,3,0)),0,O103*VLOOKUP($C103,Hypothèses!$D$6:$F$13,3,0))</f>
        <v>0</v>
      </c>
      <c r="AK103" s="126">
        <f>IF(ISNA(P103*VLOOKUP($C103,Hypothèses!$D$6:$F$13,3,0)),0,P103*VLOOKUP($C103,Hypothèses!$D$6:$F$13,3,0))</f>
        <v>0</v>
      </c>
      <c r="AL103" s="126">
        <f>IF(ISNA(Q103*VLOOKUP($C103,Hypothèses!$D$6:$F$13,3,0)),0,Q103*VLOOKUP($C103,Hypothèses!$D$6:$F$13,3,0))</f>
        <v>0</v>
      </c>
      <c r="AM103" s="126">
        <f>IF(ISNA(R103*VLOOKUP($C103,Hypothèses!$D$6:$F$13,3,0)),0,R103*VLOOKUP($C103,Hypothèses!$D$6:$F$13,3,0))</f>
        <v>0</v>
      </c>
      <c r="AN103" s="126">
        <f>IF(ISNA(S103*VLOOKUP($C103,Hypothèses!$D$6:$F$13,3,0)),0,S103*VLOOKUP($C103,Hypothèses!$D$6:$F$13,3,0))</f>
        <v>0</v>
      </c>
      <c r="AO103" s="126" t="e">
        <f>IF(ISNA(#REF!*VLOOKUP($C103,Hypothèses!$D$6:$F$13,3,0)),0,#REF!*VLOOKUP($C103,Hypothèses!$D$6:$F$13,3,0))</f>
        <v>#REF!</v>
      </c>
      <c r="AP103" s="126" t="e">
        <f>IF(ISNA(#REF!*VLOOKUP($C103,Hypothèses!$D$6:$F$13,3,0)),0,#REF!*VLOOKUP($C103,Hypothèses!$D$6:$F$13,3,0))</f>
        <v>#REF!</v>
      </c>
      <c r="AQ103" s="126" t="e">
        <f>IF(ISNA(#REF!*VLOOKUP($C103,Hypothèses!$D$6:$F$13,3,0)),0,#REF!*VLOOKUP($C103,Hypothèses!$D$6:$F$13,3,0))</f>
        <v>#REF!</v>
      </c>
      <c r="AR103" s="126" t="e">
        <f>IF(ISNA(#REF!*VLOOKUP($C103,Hypothèses!$D$6:$F$13,3,0)),0,#REF!*VLOOKUP($C103,Hypothèses!$D$6:$F$13,3,0))</f>
        <v>#REF!</v>
      </c>
      <c r="AS103" s="126" t="e">
        <f>IF(ISNA(#REF!*VLOOKUP($C103,Hypothèses!$D$6:$F$13,3,0)),0,#REF!*VLOOKUP($C103,Hypothèses!$D$6:$F$13,3,0))</f>
        <v>#REF!</v>
      </c>
      <c r="AT103" s="126" t="e">
        <f>IF(ISNA(#REF!*VLOOKUP($C103,Hypothèses!$D$6:$F$13,3,0)),0,#REF!*VLOOKUP($C103,Hypothèses!$D$6:$F$13,3,0))</f>
        <v>#REF!</v>
      </c>
      <c r="AU103" s="126" t="e">
        <f>IF(ISNA(#REF!*VLOOKUP($C103,Hypothèses!$D$6:$F$13,3,0)),0,#REF!*VLOOKUP($C103,Hypothèses!$D$6:$F$13,3,0))</f>
        <v>#REF!</v>
      </c>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9"/>
      <c r="CE103" s="119"/>
      <c r="CF103" s="119"/>
      <c r="CG103" s="119"/>
      <c r="CH103" s="119"/>
      <c r="CI103" s="119"/>
      <c r="CJ103" s="119"/>
      <c r="CK103" s="119"/>
      <c r="CL103" s="119"/>
      <c r="CM103" s="119"/>
      <c r="CN103" s="119"/>
      <c r="CO103" s="119"/>
      <c r="CP103" s="119"/>
      <c r="CQ103" s="119"/>
      <c r="CR103" s="119"/>
      <c r="CS103" s="119"/>
      <c r="CT103" s="119"/>
    </row>
    <row r="104" spans="1:98" s="120" customFormat="1">
      <c r="A104" s="124">
        <v>97</v>
      </c>
      <c r="B104" s="125"/>
      <c r="C104" s="125"/>
      <c r="D104" s="124" t="str">
        <f>IF(ISNA(VLOOKUP(C104,Hypothèses!$D$6:$G$14,4,0)),"",VLOOKUP(C104,Hypothèses!$D$6:$G$14,4,0))</f>
        <v/>
      </c>
      <c r="E104" s="125"/>
      <c r="F104" s="125"/>
      <c r="G104" s="125"/>
      <c r="H104" s="125"/>
      <c r="I104" s="125"/>
      <c r="J104" s="125"/>
      <c r="K104" s="125"/>
      <c r="L104" s="125"/>
      <c r="M104" s="125"/>
      <c r="N104" s="125"/>
      <c r="O104" s="125"/>
      <c r="P104" s="125"/>
      <c r="Q104" s="125"/>
      <c r="R104" s="125"/>
      <c r="S104" s="125"/>
      <c r="T104" s="126"/>
      <c r="U104" s="126"/>
      <c r="V104" s="126"/>
      <c r="W104" s="126"/>
      <c r="X104" s="126"/>
      <c r="Y104" s="114"/>
      <c r="Z104" s="126">
        <f>IF(ISNA(E104*VLOOKUP($C104,Hypothèses!$D$6:$F$13,3,0)),0,E104*VLOOKUP($C104,Hypothèses!$D$6:$F$13,3,0))</f>
        <v>0</v>
      </c>
      <c r="AA104" s="126">
        <f>IF(ISNA(F104*VLOOKUP($C104,Hypothèses!$D$6:$F$13,3,0)),0,F104*VLOOKUP($C104,Hypothèses!$D$6:$F$13,3,0))</f>
        <v>0</v>
      </c>
      <c r="AB104" s="126">
        <f>IF(ISNA(G104*VLOOKUP($C104,Hypothèses!$D$6:$F$13,3,0)),0,G104*VLOOKUP($C104,Hypothèses!$D$6:$F$13,3,0))</f>
        <v>0</v>
      </c>
      <c r="AC104" s="126">
        <f>IF(ISNA(H104*VLOOKUP($C104,Hypothèses!$D$6:$F$13,3,0)),0,H104*VLOOKUP($C104,Hypothèses!$D$6:$F$13,3,0))</f>
        <v>0</v>
      </c>
      <c r="AD104" s="126">
        <f>IF(ISNA(I104*VLOOKUP($C104,Hypothèses!$D$6:$F$13,3,0)),0,I104*VLOOKUP($C104,Hypothèses!$D$6:$F$13,3,0))</f>
        <v>0</v>
      </c>
      <c r="AE104" s="126">
        <f>IF(ISNA(J104*VLOOKUP($C104,Hypothèses!$D$6:$F$13,3,0)),0,J104*VLOOKUP($C104,Hypothèses!$D$6:$F$13,3,0))</f>
        <v>0</v>
      </c>
      <c r="AF104" s="126">
        <f>IF(ISNA(K104*VLOOKUP($C104,Hypothèses!$D$6:$F$13,3,0)),0,K104*VLOOKUP($C104,Hypothèses!$D$6:$F$13,3,0))</f>
        <v>0</v>
      </c>
      <c r="AG104" s="126">
        <f>IF(ISNA(L104*VLOOKUP($C104,Hypothèses!$D$6:$F$13,3,0)),0,L104*VLOOKUP($C104,Hypothèses!$D$6:$F$13,3,0))</f>
        <v>0</v>
      </c>
      <c r="AH104" s="126">
        <f>IF(ISNA(M104*VLOOKUP($C104,Hypothèses!$D$6:$F$13,3,0)),0,M104*VLOOKUP($C104,Hypothèses!$D$6:$F$13,3,0))</f>
        <v>0</v>
      </c>
      <c r="AI104" s="126">
        <f>IF(ISNA(N104*VLOOKUP($C104,Hypothèses!$D$6:$F$13,3,0)),0,N104*VLOOKUP($C104,Hypothèses!$D$6:$F$13,3,0))</f>
        <v>0</v>
      </c>
      <c r="AJ104" s="126">
        <f>IF(ISNA(O104*VLOOKUP($C104,Hypothèses!$D$6:$F$13,3,0)),0,O104*VLOOKUP($C104,Hypothèses!$D$6:$F$13,3,0))</f>
        <v>0</v>
      </c>
      <c r="AK104" s="126">
        <f>IF(ISNA(P104*VLOOKUP($C104,Hypothèses!$D$6:$F$13,3,0)),0,P104*VLOOKUP($C104,Hypothèses!$D$6:$F$13,3,0))</f>
        <v>0</v>
      </c>
      <c r="AL104" s="126">
        <f>IF(ISNA(Q104*VLOOKUP($C104,Hypothèses!$D$6:$F$13,3,0)),0,Q104*VLOOKUP($C104,Hypothèses!$D$6:$F$13,3,0))</f>
        <v>0</v>
      </c>
      <c r="AM104" s="126">
        <f>IF(ISNA(R104*VLOOKUP($C104,Hypothèses!$D$6:$F$13,3,0)),0,R104*VLOOKUP($C104,Hypothèses!$D$6:$F$13,3,0))</f>
        <v>0</v>
      </c>
      <c r="AN104" s="126">
        <f>IF(ISNA(S104*VLOOKUP($C104,Hypothèses!$D$6:$F$13,3,0)),0,S104*VLOOKUP($C104,Hypothèses!$D$6:$F$13,3,0))</f>
        <v>0</v>
      </c>
      <c r="AO104" s="126" t="e">
        <f>IF(ISNA(#REF!*VLOOKUP($C104,Hypothèses!$D$6:$F$13,3,0)),0,#REF!*VLOOKUP($C104,Hypothèses!$D$6:$F$13,3,0))</f>
        <v>#REF!</v>
      </c>
      <c r="AP104" s="126" t="e">
        <f>IF(ISNA(#REF!*VLOOKUP($C104,Hypothèses!$D$6:$F$13,3,0)),0,#REF!*VLOOKUP($C104,Hypothèses!$D$6:$F$13,3,0))</f>
        <v>#REF!</v>
      </c>
      <c r="AQ104" s="126" t="e">
        <f>IF(ISNA(#REF!*VLOOKUP($C104,Hypothèses!$D$6:$F$13,3,0)),0,#REF!*VLOOKUP($C104,Hypothèses!$D$6:$F$13,3,0))</f>
        <v>#REF!</v>
      </c>
      <c r="AR104" s="126" t="e">
        <f>IF(ISNA(#REF!*VLOOKUP($C104,Hypothèses!$D$6:$F$13,3,0)),0,#REF!*VLOOKUP($C104,Hypothèses!$D$6:$F$13,3,0))</f>
        <v>#REF!</v>
      </c>
      <c r="AS104" s="126" t="e">
        <f>IF(ISNA(#REF!*VLOOKUP($C104,Hypothèses!$D$6:$F$13,3,0)),0,#REF!*VLOOKUP($C104,Hypothèses!$D$6:$F$13,3,0))</f>
        <v>#REF!</v>
      </c>
      <c r="AT104" s="126" t="e">
        <f>IF(ISNA(#REF!*VLOOKUP($C104,Hypothèses!$D$6:$F$13,3,0)),0,#REF!*VLOOKUP($C104,Hypothèses!$D$6:$F$13,3,0))</f>
        <v>#REF!</v>
      </c>
      <c r="AU104" s="126" t="e">
        <f>IF(ISNA(#REF!*VLOOKUP($C104,Hypothèses!$D$6:$F$13,3,0)),0,#REF!*VLOOKUP($C104,Hypothèses!$D$6:$F$13,3,0))</f>
        <v>#REF!</v>
      </c>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9"/>
      <c r="CE104" s="119"/>
      <c r="CF104" s="119"/>
      <c r="CG104" s="119"/>
      <c r="CH104" s="119"/>
      <c r="CI104" s="119"/>
      <c r="CJ104" s="119"/>
      <c r="CK104" s="119"/>
      <c r="CL104" s="119"/>
      <c r="CM104" s="119"/>
      <c r="CN104" s="119"/>
      <c r="CO104" s="119"/>
      <c r="CP104" s="119"/>
      <c r="CQ104" s="119"/>
      <c r="CR104" s="119"/>
      <c r="CS104" s="119"/>
      <c r="CT104" s="119"/>
    </row>
    <row r="105" spans="1:98" s="120" customFormat="1">
      <c r="A105" s="124">
        <v>98</v>
      </c>
      <c r="B105" s="125"/>
      <c r="C105" s="125"/>
      <c r="D105" s="124" t="str">
        <f>IF(ISNA(VLOOKUP(C105,Hypothèses!$D$6:$G$14,4,0)),"",VLOOKUP(C105,Hypothèses!$D$6:$G$14,4,0))</f>
        <v/>
      </c>
      <c r="E105" s="125"/>
      <c r="F105" s="125"/>
      <c r="G105" s="125"/>
      <c r="H105" s="125"/>
      <c r="I105" s="125"/>
      <c r="J105" s="125"/>
      <c r="K105" s="125"/>
      <c r="L105" s="125"/>
      <c r="M105" s="125"/>
      <c r="N105" s="125"/>
      <c r="O105" s="125"/>
      <c r="P105" s="125"/>
      <c r="Q105" s="125"/>
      <c r="R105" s="125"/>
      <c r="S105" s="125"/>
      <c r="T105" s="126"/>
      <c r="U105" s="126"/>
      <c r="V105" s="126"/>
      <c r="W105" s="126"/>
      <c r="X105" s="126"/>
      <c r="Y105" s="114"/>
      <c r="Z105" s="126">
        <f>IF(ISNA(E105*VLOOKUP($C105,Hypothèses!$D$6:$F$13,3,0)),0,E105*VLOOKUP($C105,Hypothèses!$D$6:$F$13,3,0))</f>
        <v>0</v>
      </c>
      <c r="AA105" s="126">
        <f>IF(ISNA(F105*VLOOKUP($C105,Hypothèses!$D$6:$F$13,3,0)),0,F105*VLOOKUP($C105,Hypothèses!$D$6:$F$13,3,0))</f>
        <v>0</v>
      </c>
      <c r="AB105" s="126">
        <f>IF(ISNA(G105*VLOOKUP($C105,Hypothèses!$D$6:$F$13,3,0)),0,G105*VLOOKUP($C105,Hypothèses!$D$6:$F$13,3,0))</f>
        <v>0</v>
      </c>
      <c r="AC105" s="126">
        <f>IF(ISNA(H105*VLOOKUP($C105,Hypothèses!$D$6:$F$13,3,0)),0,H105*VLOOKUP($C105,Hypothèses!$D$6:$F$13,3,0))</f>
        <v>0</v>
      </c>
      <c r="AD105" s="126">
        <f>IF(ISNA(I105*VLOOKUP($C105,Hypothèses!$D$6:$F$13,3,0)),0,I105*VLOOKUP($C105,Hypothèses!$D$6:$F$13,3,0))</f>
        <v>0</v>
      </c>
      <c r="AE105" s="126">
        <f>IF(ISNA(J105*VLOOKUP($C105,Hypothèses!$D$6:$F$13,3,0)),0,J105*VLOOKUP($C105,Hypothèses!$D$6:$F$13,3,0))</f>
        <v>0</v>
      </c>
      <c r="AF105" s="126">
        <f>IF(ISNA(K105*VLOOKUP($C105,Hypothèses!$D$6:$F$13,3,0)),0,K105*VLOOKUP($C105,Hypothèses!$D$6:$F$13,3,0))</f>
        <v>0</v>
      </c>
      <c r="AG105" s="126">
        <f>IF(ISNA(L105*VLOOKUP($C105,Hypothèses!$D$6:$F$13,3,0)),0,L105*VLOOKUP($C105,Hypothèses!$D$6:$F$13,3,0))</f>
        <v>0</v>
      </c>
      <c r="AH105" s="126">
        <f>IF(ISNA(M105*VLOOKUP($C105,Hypothèses!$D$6:$F$13,3,0)),0,M105*VLOOKUP($C105,Hypothèses!$D$6:$F$13,3,0))</f>
        <v>0</v>
      </c>
      <c r="AI105" s="126">
        <f>IF(ISNA(N105*VLOOKUP($C105,Hypothèses!$D$6:$F$13,3,0)),0,N105*VLOOKUP($C105,Hypothèses!$D$6:$F$13,3,0))</f>
        <v>0</v>
      </c>
      <c r="AJ105" s="126">
        <f>IF(ISNA(O105*VLOOKUP($C105,Hypothèses!$D$6:$F$13,3,0)),0,O105*VLOOKUP($C105,Hypothèses!$D$6:$F$13,3,0))</f>
        <v>0</v>
      </c>
      <c r="AK105" s="126">
        <f>IF(ISNA(P105*VLOOKUP($C105,Hypothèses!$D$6:$F$13,3,0)),0,P105*VLOOKUP($C105,Hypothèses!$D$6:$F$13,3,0))</f>
        <v>0</v>
      </c>
      <c r="AL105" s="126">
        <f>IF(ISNA(Q105*VLOOKUP($C105,Hypothèses!$D$6:$F$13,3,0)),0,Q105*VLOOKUP($C105,Hypothèses!$D$6:$F$13,3,0))</f>
        <v>0</v>
      </c>
      <c r="AM105" s="126">
        <f>IF(ISNA(R105*VLOOKUP($C105,Hypothèses!$D$6:$F$13,3,0)),0,R105*VLOOKUP($C105,Hypothèses!$D$6:$F$13,3,0))</f>
        <v>0</v>
      </c>
      <c r="AN105" s="126">
        <f>IF(ISNA(S105*VLOOKUP($C105,Hypothèses!$D$6:$F$13,3,0)),0,S105*VLOOKUP($C105,Hypothèses!$D$6:$F$13,3,0))</f>
        <v>0</v>
      </c>
      <c r="AO105" s="126" t="e">
        <f>IF(ISNA(#REF!*VLOOKUP($C105,Hypothèses!$D$6:$F$13,3,0)),0,#REF!*VLOOKUP($C105,Hypothèses!$D$6:$F$13,3,0))</f>
        <v>#REF!</v>
      </c>
      <c r="AP105" s="126" t="e">
        <f>IF(ISNA(#REF!*VLOOKUP($C105,Hypothèses!$D$6:$F$13,3,0)),0,#REF!*VLOOKUP($C105,Hypothèses!$D$6:$F$13,3,0))</f>
        <v>#REF!</v>
      </c>
      <c r="AQ105" s="126" t="e">
        <f>IF(ISNA(#REF!*VLOOKUP($C105,Hypothèses!$D$6:$F$13,3,0)),0,#REF!*VLOOKUP($C105,Hypothèses!$D$6:$F$13,3,0))</f>
        <v>#REF!</v>
      </c>
      <c r="AR105" s="126" t="e">
        <f>IF(ISNA(#REF!*VLOOKUP($C105,Hypothèses!$D$6:$F$13,3,0)),0,#REF!*VLOOKUP($C105,Hypothèses!$D$6:$F$13,3,0))</f>
        <v>#REF!</v>
      </c>
      <c r="AS105" s="126" t="e">
        <f>IF(ISNA(#REF!*VLOOKUP($C105,Hypothèses!$D$6:$F$13,3,0)),0,#REF!*VLOOKUP($C105,Hypothèses!$D$6:$F$13,3,0))</f>
        <v>#REF!</v>
      </c>
      <c r="AT105" s="126" t="e">
        <f>IF(ISNA(#REF!*VLOOKUP($C105,Hypothèses!$D$6:$F$13,3,0)),0,#REF!*VLOOKUP($C105,Hypothèses!$D$6:$F$13,3,0))</f>
        <v>#REF!</v>
      </c>
      <c r="AU105" s="126" t="e">
        <f>IF(ISNA(#REF!*VLOOKUP($C105,Hypothèses!$D$6:$F$13,3,0)),0,#REF!*VLOOKUP($C105,Hypothèses!$D$6:$F$13,3,0))</f>
        <v>#REF!</v>
      </c>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9"/>
      <c r="CE105" s="119"/>
      <c r="CF105" s="119"/>
      <c r="CG105" s="119"/>
      <c r="CH105" s="119"/>
      <c r="CI105" s="119"/>
      <c r="CJ105" s="119"/>
      <c r="CK105" s="119"/>
      <c r="CL105" s="119"/>
      <c r="CM105" s="119"/>
      <c r="CN105" s="119"/>
      <c r="CO105" s="119"/>
      <c r="CP105" s="119"/>
      <c r="CQ105" s="119"/>
      <c r="CR105" s="119"/>
      <c r="CS105" s="119"/>
      <c r="CT105" s="119"/>
    </row>
    <row r="106" spans="1:98" s="120" customFormat="1">
      <c r="A106" s="124">
        <v>99</v>
      </c>
      <c r="B106" s="125"/>
      <c r="C106" s="125"/>
      <c r="D106" s="124" t="str">
        <f>IF(ISNA(VLOOKUP(C106,Hypothèses!$D$6:$G$14,4,0)),"",VLOOKUP(C106,Hypothèses!$D$6:$G$14,4,0))</f>
        <v/>
      </c>
      <c r="E106" s="125"/>
      <c r="F106" s="125"/>
      <c r="G106" s="125"/>
      <c r="H106" s="125"/>
      <c r="I106" s="125"/>
      <c r="J106" s="125"/>
      <c r="K106" s="125"/>
      <c r="L106" s="125"/>
      <c r="M106" s="125"/>
      <c r="N106" s="125"/>
      <c r="O106" s="125"/>
      <c r="P106" s="125"/>
      <c r="Q106" s="125"/>
      <c r="R106" s="125"/>
      <c r="S106" s="125"/>
      <c r="T106" s="126"/>
      <c r="U106" s="126"/>
      <c r="V106" s="126"/>
      <c r="W106" s="126"/>
      <c r="X106" s="126"/>
      <c r="Y106" s="114"/>
      <c r="Z106" s="126">
        <f>IF(ISNA(E106*VLOOKUP($C106,Hypothèses!$D$6:$F$13,3,0)),0,E106*VLOOKUP($C106,Hypothèses!$D$6:$F$13,3,0))</f>
        <v>0</v>
      </c>
      <c r="AA106" s="126">
        <f>IF(ISNA(F106*VLOOKUP($C106,Hypothèses!$D$6:$F$13,3,0)),0,F106*VLOOKUP($C106,Hypothèses!$D$6:$F$13,3,0))</f>
        <v>0</v>
      </c>
      <c r="AB106" s="126">
        <f>IF(ISNA(G106*VLOOKUP($C106,Hypothèses!$D$6:$F$13,3,0)),0,G106*VLOOKUP($C106,Hypothèses!$D$6:$F$13,3,0))</f>
        <v>0</v>
      </c>
      <c r="AC106" s="126">
        <f>IF(ISNA(H106*VLOOKUP($C106,Hypothèses!$D$6:$F$13,3,0)),0,H106*VLOOKUP($C106,Hypothèses!$D$6:$F$13,3,0))</f>
        <v>0</v>
      </c>
      <c r="AD106" s="126">
        <f>IF(ISNA(I106*VLOOKUP($C106,Hypothèses!$D$6:$F$13,3,0)),0,I106*VLOOKUP($C106,Hypothèses!$D$6:$F$13,3,0))</f>
        <v>0</v>
      </c>
      <c r="AE106" s="126">
        <f>IF(ISNA(J106*VLOOKUP($C106,Hypothèses!$D$6:$F$13,3,0)),0,J106*VLOOKUP($C106,Hypothèses!$D$6:$F$13,3,0))</f>
        <v>0</v>
      </c>
      <c r="AF106" s="126">
        <f>IF(ISNA(K106*VLOOKUP($C106,Hypothèses!$D$6:$F$13,3,0)),0,K106*VLOOKUP($C106,Hypothèses!$D$6:$F$13,3,0))</f>
        <v>0</v>
      </c>
      <c r="AG106" s="126">
        <f>IF(ISNA(L106*VLOOKUP($C106,Hypothèses!$D$6:$F$13,3,0)),0,L106*VLOOKUP($C106,Hypothèses!$D$6:$F$13,3,0))</f>
        <v>0</v>
      </c>
      <c r="AH106" s="126">
        <f>IF(ISNA(M106*VLOOKUP($C106,Hypothèses!$D$6:$F$13,3,0)),0,M106*VLOOKUP($C106,Hypothèses!$D$6:$F$13,3,0))</f>
        <v>0</v>
      </c>
      <c r="AI106" s="126">
        <f>IF(ISNA(N106*VLOOKUP($C106,Hypothèses!$D$6:$F$13,3,0)),0,N106*VLOOKUP($C106,Hypothèses!$D$6:$F$13,3,0))</f>
        <v>0</v>
      </c>
      <c r="AJ106" s="126">
        <f>IF(ISNA(O106*VLOOKUP($C106,Hypothèses!$D$6:$F$13,3,0)),0,O106*VLOOKUP($C106,Hypothèses!$D$6:$F$13,3,0))</f>
        <v>0</v>
      </c>
      <c r="AK106" s="126">
        <f>IF(ISNA(P106*VLOOKUP($C106,Hypothèses!$D$6:$F$13,3,0)),0,P106*VLOOKUP($C106,Hypothèses!$D$6:$F$13,3,0))</f>
        <v>0</v>
      </c>
      <c r="AL106" s="126">
        <f>IF(ISNA(Q106*VLOOKUP($C106,Hypothèses!$D$6:$F$13,3,0)),0,Q106*VLOOKUP($C106,Hypothèses!$D$6:$F$13,3,0))</f>
        <v>0</v>
      </c>
      <c r="AM106" s="126">
        <f>IF(ISNA(R106*VLOOKUP($C106,Hypothèses!$D$6:$F$13,3,0)),0,R106*VLOOKUP($C106,Hypothèses!$D$6:$F$13,3,0))</f>
        <v>0</v>
      </c>
      <c r="AN106" s="126">
        <f>IF(ISNA(S106*VLOOKUP($C106,Hypothèses!$D$6:$F$13,3,0)),0,S106*VLOOKUP($C106,Hypothèses!$D$6:$F$13,3,0))</f>
        <v>0</v>
      </c>
      <c r="AO106" s="126" t="e">
        <f>IF(ISNA(#REF!*VLOOKUP($C106,Hypothèses!$D$6:$F$13,3,0)),0,#REF!*VLOOKUP($C106,Hypothèses!$D$6:$F$13,3,0))</f>
        <v>#REF!</v>
      </c>
      <c r="AP106" s="126" t="e">
        <f>IF(ISNA(#REF!*VLOOKUP($C106,Hypothèses!$D$6:$F$13,3,0)),0,#REF!*VLOOKUP($C106,Hypothèses!$D$6:$F$13,3,0))</f>
        <v>#REF!</v>
      </c>
      <c r="AQ106" s="126" t="e">
        <f>IF(ISNA(#REF!*VLOOKUP($C106,Hypothèses!$D$6:$F$13,3,0)),0,#REF!*VLOOKUP($C106,Hypothèses!$D$6:$F$13,3,0))</f>
        <v>#REF!</v>
      </c>
      <c r="AR106" s="126" t="e">
        <f>IF(ISNA(#REF!*VLOOKUP($C106,Hypothèses!$D$6:$F$13,3,0)),0,#REF!*VLOOKUP($C106,Hypothèses!$D$6:$F$13,3,0))</f>
        <v>#REF!</v>
      </c>
      <c r="AS106" s="126" t="e">
        <f>IF(ISNA(#REF!*VLOOKUP($C106,Hypothèses!$D$6:$F$13,3,0)),0,#REF!*VLOOKUP($C106,Hypothèses!$D$6:$F$13,3,0))</f>
        <v>#REF!</v>
      </c>
      <c r="AT106" s="126" t="e">
        <f>IF(ISNA(#REF!*VLOOKUP($C106,Hypothèses!$D$6:$F$13,3,0)),0,#REF!*VLOOKUP($C106,Hypothèses!$D$6:$F$13,3,0))</f>
        <v>#REF!</v>
      </c>
      <c r="AU106" s="126" t="e">
        <f>IF(ISNA(#REF!*VLOOKUP($C106,Hypothèses!$D$6:$F$13,3,0)),0,#REF!*VLOOKUP($C106,Hypothèses!$D$6:$F$13,3,0))</f>
        <v>#REF!</v>
      </c>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9"/>
      <c r="CE106" s="119"/>
      <c r="CF106" s="119"/>
      <c r="CG106" s="119"/>
      <c r="CH106" s="119"/>
      <c r="CI106" s="119"/>
      <c r="CJ106" s="119"/>
      <c r="CK106" s="119"/>
      <c r="CL106" s="119"/>
      <c r="CM106" s="119"/>
      <c r="CN106" s="119"/>
      <c r="CO106" s="119"/>
      <c r="CP106" s="119"/>
      <c r="CQ106" s="119"/>
      <c r="CR106" s="119"/>
      <c r="CS106" s="119"/>
      <c r="CT106" s="119"/>
    </row>
    <row r="107" spans="1:98" s="120" customFormat="1">
      <c r="A107" s="124">
        <v>100</v>
      </c>
      <c r="B107" s="125"/>
      <c r="C107" s="125"/>
      <c r="D107" s="124" t="str">
        <f>IF(ISNA(VLOOKUP(C107,Hypothèses!$D$6:$G$14,4,0)),"",VLOOKUP(C107,Hypothèses!$D$6:$G$14,4,0))</f>
        <v/>
      </c>
      <c r="E107" s="125"/>
      <c r="F107" s="125"/>
      <c r="G107" s="125"/>
      <c r="H107" s="125"/>
      <c r="I107" s="125"/>
      <c r="J107" s="125"/>
      <c r="K107" s="125"/>
      <c r="L107" s="125"/>
      <c r="M107" s="125"/>
      <c r="N107" s="125"/>
      <c r="O107" s="125"/>
      <c r="P107" s="125"/>
      <c r="Q107" s="125"/>
      <c r="R107" s="125"/>
      <c r="S107" s="125"/>
      <c r="T107" s="126"/>
      <c r="U107" s="126"/>
      <c r="V107" s="126"/>
      <c r="W107" s="126"/>
      <c r="X107" s="126"/>
      <c r="Y107" s="114"/>
      <c r="Z107" s="126">
        <f>IF(ISNA(E107*VLOOKUP($C107,Hypothèses!$D$6:$F$13,3,0)),0,E107*VLOOKUP($C107,Hypothèses!$D$6:$F$13,3,0))</f>
        <v>0</v>
      </c>
      <c r="AA107" s="126">
        <f>IF(ISNA(F107*VLOOKUP($C107,Hypothèses!$D$6:$F$13,3,0)),0,F107*VLOOKUP($C107,Hypothèses!$D$6:$F$13,3,0))</f>
        <v>0</v>
      </c>
      <c r="AB107" s="126">
        <f>IF(ISNA(G107*VLOOKUP($C107,Hypothèses!$D$6:$F$13,3,0)),0,G107*VLOOKUP($C107,Hypothèses!$D$6:$F$13,3,0))</f>
        <v>0</v>
      </c>
      <c r="AC107" s="126">
        <f>IF(ISNA(H107*VLOOKUP($C107,Hypothèses!$D$6:$F$13,3,0)),0,H107*VLOOKUP($C107,Hypothèses!$D$6:$F$13,3,0))</f>
        <v>0</v>
      </c>
      <c r="AD107" s="126">
        <f>IF(ISNA(I107*VLOOKUP($C107,Hypothèses!$D$6:$F$13,3,0)),0,I107*VLOOKUP($C107,Hypothèses!$D$6:$F$13,3,0))</f>
        <v>0</v>
      </c>
      <c r="AE107" s="126">
        <f>IF(ISNA(J107*VLOOKUP($C107,Hypothèses!$D$6:$F$13,3,0)),0,J107*VLOOKUP($C107,Hypothèses!$D$6:$F$13,3,0))</f>
        <v>0</v>
      </c>
      <c r="AF107" s="126">
        <f>IF(ISNA(K107*VLOOKUP($C107,Hypothèses!$D$6:$F$13,3,0)),0,K107*VLOOKUP($C107,Hypothèses!$D$6:$F$13,3,0))</f>
        <v>0</v>
      </c>
      <c r="AG107" s="126">
        <f>IF(ISNA(L107*VLOOKUP($C107,Hypothèses!$D$6:$F$13,3,0)),0,L107*VLOOKUP($C107,Hypothèses!$D$6:$F$13,3,0))</f>
        <v>0</v>
      </c>
      <c r="AH107" s="126">
        <f>IF(ISNA(M107*VLOOKUP($C107,Hypothèses!$D$6:$F$13,3,0)),0,M107*VLOOKUP($C107,Hypothèses!$D$6:$F$13,3,0))</f>
        <v>0</v>
      </c>
      <c r="AI107" s="126">
        <f>IF(ISNA(N107*VLOOKUP($C107,Hypothèses!$D$6:$F$13,3,0)),0,N107*VLOOKUP($C107,Hypothèses!$D$6:$F$13,3,0))</f>
        <v>0</v>
      </c>
      <c r="AJ107" s="126">
        <f>IF(ISNA(O107*VLOOKUP($C107,Hypothèses!$D$6:$F$13,3,0)),0,O107*VLOOKUP($C107,Hypothèses!$D$6:$F$13,3,0))</f>
        <v>0</v>
      </c>
      <c r="AK107" s="126">
        <f>IF(ISNA(P107*VLOOKUP($C107,Hypothèses!$D$6:$F$13,3,0)),0,P107*VLOOKUP($C107,Hypothèses!$D$6:$F$13,3,0))</f>
        <v>0</v>
      </c>
      <c r="AL107" s="126">
        <f>IF(ISNA(Q107*VLOOKUP($C107,Hypothèses!$D$6:$F$13,3,0)),0,Q107*VLOOKUP($C107,Hypothèses!$D$6:$F$13,3,0))</f>
        <v>0</v>
      </c>
      <c r="AM107" s="126">
        <f>IF(ISNA(R107*VLOOKUP($C107,Hypothèses!$D$6:$F$13,3,0)),0,R107*VLOOKUP($C107,Hypothèses!$D$6:$F$13,3,0))</f>
        <v>0</v>
      </c>
      <c r="AN107" s="126">
        <f>IF(ISNA(S107*VLOOKUP($C107,Hypothèses!$D$6:$F$13,3,0)),0,S107*VLOOKUP($C107,Hypothèses!$D$6:$F$13,3,0))</f>
        <v>0</v>
      </c>
      <c r="AO107" s="126" t="e">
        <f>IF(ISNA(#REF!*VLOOKUP($C107,Hypothèses!$D$6:$F$13,3,0)),0,#REF!*VLOOKUP($C107,Hypothèses!$D$6:$F$13,3,0))</f>
        <v>#REF!</v>
      </c>
      <c r="AP107" s="126" t="e">
        <f>IF(ISNA(#REF!*VLOOKUP($C107,Hypothèses!$D$6:$F$13,3,0)),0,#REF!*VLOOKUP($C107,Hypothèses!$D$6:$F$13,3,0))</f>
        <v>#REF!</v>
      </c>
      <c r="AQ107" s="126" t="e">
        <f>IF(ISNA(#REF!*VLOOKUP($C107,Hypothèses!$D$6:$F$13,3,0)),0,#REF!*VLOOKUP($C107,Hypothèses!$D$6:$F$13,3,0))</f>
        <v>#REF!</v>
      </c>
      <c r="AR107" s="126" t="e">
        <f>IF(ISNA(#REF!*VLOOKUP($C107,Hypothèses!$D$6:$F$13,3,0)),0,#REF!*VLOOKUP($C107,Hypothèses!$D$6:$F$13,3,0))</f>
        <v>#REF!</v>
      </c>
      <c r="AS107" s="126" t="e">
        <f>IF(ISNA(#REF!*VLOOKUP($C107,Hypothèses!$D$6:$F$13,3,0)),0,#REF!*VLOOKUP($C107,Hypothèses!$D$6:$F$13,3,0))</f>
        <v>#REF!</v>
      </c>
      <c r="AT107" s="126" t="e">
        <f>IF(ISNA(#REF!*VLOOKUP($C107,Hypothèses!$D$6:$F$13,3,0)),0,#REF!*VLOOKUP($C107,Hypothèses!$D$6:$F$13,3,0))</f>
        <v>#REF!</v>
      </c>
      <c r="AU107" s="126" t="e">
        <f>IF(ISNA(#REF!*VLOOKUP($C107,Hypothèses!$D$6:$F$13,3,0)),0,#REF!*VLOOKUP($C107,Hypothèses!$D$6:$F$13,3,0))</f>
        <v>#REF!</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9"/>
      <c r="CE107" s="119"/>
      <c r="CF107" s="119"/>
      <c r="CG107" s="119"/>
      <c r="CH107" s="119"/>
      <c r="CI107" s="119"/>
      <c r="CJ107" s="119"/>
      <c r="CK107" s="119"/>
      <c r="CL107" s="119"/>
      <c r="CM107" s="119"/>
      <c r="CN107" s="119"/>
      <c r="CO107" s="119"/>
      <c r="CP107" s="119"/>
      <c r="CQ107" s="119"/>
      <c r="CR107" s="119"/>
      <c r="CS107" s="119"/>
      <c r="CT107" s="119"/>
    </row>
    <row r="108" spans="1:98" s="120" customFormat="1">
      <c r="A108" s="124">
        <v>101</v>
      </c>
      <c r="B108" s="125"/>
      <c r="C108" s="125"/>
      <c r="D108" s="124" t="str">
        <f>IF(ISNA(VLOOKUP(C108,Hypothèses!$D$6:$G$14,4,0)),"",VLOOKUP(C108,Hypothèses!$D$6:$G$14,4,0))</f>
        <v/>
      </c>
      <c r="E108" s="125"/>
      <c r="F108" s="125"/>
      <c r="G108" s="125"/>
      <c r="H108" s="125"/>
      <c r="I108" s="125"/>
      <c r="J108" s="125"/>
      <c r="K108" s="125"/>
      <c r="L108" s="125"/>
      <c r="M108" s="125"/>
      <c r="N108" s="125"/>
      <c r="O108" s="125"/>
      <c r="P108" s="125"/>
      <c r="Q108" s="125"/>
      <c r="R108" s="125"/>
      <c r="S108" s="125"/>
      <c r="T108" s="126"/>
      <c r="U108" s="126"/>
      <c r="V108" s="126"/>
      <c r="W108" s="126"/>
      <c r="X108" s="126"/>
      <c r="Y108" s="114"/>
      <c r="Z108" s="126">
        <f>IF(ISNA(E108*VLOOKUP($C108,Hypothèses!$D$6:$F$13,3,0)),0,E108*VLOOKUP($C108,Hypothèses!$D$6:$F$13,3,0))</f>
        <v>0</v>
      </c>
      <c r="AA108" s="126">
        <f>IF(ISNA(F108*VLOOKUP($C108,Hypothèses!$D$6:$F$13,3,0)),0,F108*VLOOKUP($C108,Hypothèses!$D$6:$F$13,3,0))</f>
        <v>0</v>
      </c>
      <c r="AB108" s="126">
        <f>IF(ISNA(G108*VLOOKUP($C108,Hypothèses!$D$6:$F$13,3,0)),0,G108*VLOOKUP($C108,Hypothèses!$D$6:$F$13,3,0))</f>
        <v>0</v>
      </c>
      <c r="AC108" s="126">
        <f>IF(ISNA(H108*VLOOKUP($C108,Hypothèses!$D$6:$F$13,3,0)),0,H108*VLOOKUP($C108,Hypothèses!$D$6:$F$13,3,0))</f>
        <v>0</v>
      </c>
      <c r="AD108" s="126">
        <f>IF(ISNA(I108*VLOOKUP($C108,Hypothèses!$D$6:$F$13,3,0)),0,I108*VLOOKUP($C108,Hypothèses!$D$6:$F$13,3,0))</f>
        <v>0</v>
      </c>
      <c r="AE108" s="126">
        <f>IF(ISNA(J108*VLOOKUP($C108,Hypothèses!$D$6:$F$13,3,0)),0,J108*VLOOKUP($C108,Hypothèses!$D$6:$F$13,3,0))</f>
        <v>0</v>
      </c>
      <c r="AF108" s="126">
        <f>IF(ISNA(K108*VLOOKUP($C108,Hypothèses!$D$6:$F$13,3,0)),0,K108*VLOOKUP($C108,Hypothèses!$D$6:$F$13,3,0))</f>
        <v>0</v>
      </c>
      <c r="AG108" s="126">
        <f>IF(ISNA(L108*VLOOKUP($C108,Hypothèses!$D$6:$F$13,3,0)),0,L108*VLOOKUP($C108,Hypothèses!$D$6:$F$13,3,0))</f>
        <v>0</v>
      </c>
      <c r="AH108" s="126">
        <f>IF(ISNA(M108*VLOOKUP($C108,Hypothèses!$D$6:$F$13,3,0)),0,M108*VLOOKUP($C108,Hypothèses!$D$6:$F$13,3,0))</f>
        <v>0</v>
      </c>
      <c r="AI108" s="126">
        <f>IF(ISNA(N108*VLOOKUP($C108,Hypothèses!$D$6:$F$13,3,0)),0,N108*VLOOKUP($C108,Hypothèses!$D$6:$F$13,3,0))</f>
        <v>0</v>
      </c>
      <c r="AJ108" s="126">
        <f>IF(ISNA(O108*VLOOKUP($C108,Hypothèses!$D$6:$F$13,3,0)),0,O108*VLOOKUP($C108,Hypothèses!$D$6:$F$13,3,0))</f>
        <v>0</v>
      </c>
      <c r="AK108" s="126">
        <f>IF(ISNA(P108*VLOOKUP($C108,Hypothèses!$D$6:$F$13,3,0)),0,P108*VLOOKUP($C108,Hypothèses!$D$6:$F$13,3,0))</f>
        <v>0</v>
      </c>
      <c r="AL108" s="126">
        <f>IF(ISNA(Q108*VLOOKUP($C108,Hypothèses!$D$6:$F$13,3,0)),0,Q108*VLOOKUP($C108,Hypothèses!$D$6:$F$13,3,0))</f>
        <v>0</v>
      </c>
      <c r="AM108" s="126">
        <f>IF(ISNA(R108*VLOOKUP($C108,Hypothèses!$D$6:$F$13,3,0)),0,R108*VLOOKUP($C108,Hypothèses!$D$6:$F$13,3,0))</f>
        <v>0</v>
      </c>
      <c r="AN108" s="126">
        <f>IF(ISNA(S108*VLOOKUP($C108,Hypothèses!$D$6:$F$13,3,0)),0,S108*VLOOKUP($C108,Hypothèses!$D$6:$F$13,3,0))</f>
        <v>0</v>
      </c>
      <c r="AO108" s="126" t="e">
        <f>IF(ISNA(#REF!*VLOOKUP($C108,Hypothèses!$D$6:$F$13,3,0)),0,#REF!*VLOOKUP($C108,Hypothèses!$D$6:$F$13,3,0))</f>
        <v>#REF!</v>
      </c>
      <c r="AP108" s="126" t="e">
        <f>IF(ISNA(#REF!*VLOOKUP($C108,Hypothèses!$D$6:$F$13,3,0)),0,#REF!*VLOOKUP($C108,Hypothèses!$D$6:$F$13,3,0))</f>
        <v>#REF!</v>
      </c>
      <c r="AQ108" s="126" t="e">
        <f>IF(ISNA(#REF!*VLOOKUP($C108,Hypothèses!$D$6:$F$13,3,0)),0,#REF!*VLOOKUP($C108,Hypothèses!$D$6:$F$13,3,0))</f>
        <v>#REF!</v>
      </c>
      <c r="AR108" s="126" t="e">
        <f>IF(ISNA(#REF!*VLOOKUP($C108,Hypothèses!$D$6:$F$13,3,0)),0,#REF!*VLOOKUP($C108,Hypothèses!$D$6:$F$13,3,0))</f>
        <v>#REF!</v>
      </c>
      <c r="AS108" s="126" t="e">
        <f>IF(ISNA(#REF!*VLOOKUP($C108,Hypothèses!$D$6:$F$13,3,0)),0,#REF!*VLOOKUP($C108,Hypothèses!$D$6:$F$13,3,0))</f>
        <v>#REF!</v>
      </c>
      <c r="AT108" s="126" t="e">
        <f>IF(ISNA(#REF!*VLOOKUP($C108,Hypothèses!$D$6:$F$13,3,0)),0,#REF!*VLOOKUP($C108,Hypothèses!$D$6:$F$13,3,0))</f>
        <v>#REF!</v>
      </c>
      <c r="AU108" s="126" t="e">
        <f>IF(ISNA(#REF!*VLOOKUP($C108,Hypothèses!$D$6:$F$13,3,0)),0,#REF!*VLOOKUP($C108,Hypothèses!$D$6:$F$13,3,0))</f>
        <v>#REF!</v>
      </c>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9"/>
      <c r="CE108" s="119"/>
      <c r="CF108" s="119"/>
      <c r="CG108" s="119"/>
      <c r="CH108" s="119"/>
      <c r="CI108" s="119"/>
      <c r="CJ108" s="119"/>
      <c r="CK108" s="119"/>
      <c r="CL108" s="119"/>
      <c r="CM108" s="119"/>
      <c r="CN108" s="119"/>
      <c r="CO108" s="119"/>
      <c r="CP108" s="119"/>
      <c r="CQ108" s="119"/>
      <c r="CR108" s="119"/>
      <c r="CS108" s="119"/>
      <c r="CT108" s="119"/>
    </row>
    <row r="109" spans="1:98" s="120" customFormat="1">
      <c r="A109" s="124">
        <v>102</v>
      </c>
      <c r="B109" s="125"/>
      <c r="C109" s="125"/>
      <c r="D109" s="124" t="str">
        <f>IF(ISNA(VLOOKUP(C109,Hypothèses!$D$6:$G$14,4,0)),"",VLOOKUP(C109,Hypothèses!$D$6:$G$14,4,0))</f>
        <v/>
      </c>
      <c r="E109" s="125"/>
      <c r="F109" s="125"/>
      <c r="G109" s="125"/>
      <c r="H109" s="125"/>
      <c r="I109" s="125"/>
      <c r="J109" s="125"/>
      <c r="K109" s="125"/>
      <c r="L109" s="125"/>
      <c r="M109" s="125"/>
      <c r="N109" s="125"/>
      <c r="O109" s="125"/>
      <c r="P109" s="125"/>
      <c r="Q109" s="125"/>
      <c r="R109" s="125"/>
      <c r="S109" s="125"/>
      <c r="T109" s="126"/>
      <c r="U109" s="126"/>
      <c r="V109" s="126"/>
      <c r="W109" s="126"/>
      <c r="X109" s="126"/>
      <c r="Y109" s="114"/>
      <c r="Z109" s="126">
        <f>IF(ISNA(E109*VLOOKUP($C109,Hypothèses!$D$6:$F$13,3,0)),0,E109*VLOOKUP($C109,Hypothèses!$D$6:$F$13,3,0))</f>
        <v>0</v>
      </c>
      <c r="AA109" s="126">
        <f>IF(ISNA(F109*VLOOKUP($C109,Hypothèses!$D$6:$F$13,3,0)),0,F109*VLOOKUP($C109,Hypothèses!$D$6:$F$13,3,0))</f>
        <v>0</v>
      </c>
      <c r="AB109" s="126">
        <f>IF(ISNA(G109*VLOOKUP($C109,Hypothèses!$D$6:$F$13,3,0)),0,G109*VLOOKUP($C109,Hypothèses!$D$6:$F$13,3,0))</f>
        <v>0</v>
      </c>
      <c r="AC109" s="126">
        <f>IF(ISNA(H109*VLOOKUP($C109,Hypothèses!$D$6:$F$13,3,0)),0,H109*VLOOKUP($C109,Hypothèses!$D$6:$F$13,3,0))</f>
        <v>0</v>
      </c>
      <c r="AD109" s="126">
        <f>IF(ISNA(I109*VLOOKUP($C109,Hypothèses!$D$6:$F$13,3,0)),0,I109*VLOOKUP($C109,Hypothèses!$D$6:$F$13,3,0))</f>
        <v>0</v>
      </c>
      <c r="AE109" s="126">
        <f>IF(ISNA(J109*VLOOKUP($C109,Hypothèses!$D$6:$F$13,3,0)),0,J109*VLOOKUP($C109,Hypothèses!$D$6:$F$13,3,0))</f>
        <v>0</v>
      </c>
      <c r="AF109" s="126">
        <f>IF(ISNA(K109*VLOOKUP($C109,Hypothèses!$D$6:$F$13,3,0)),0,K109*VLOOKUP($C109,Hypothèses!$D$6:$F$13,3,0))</f>
        <v>0</v>
      </c>
      <c r="AG109" s="126">
        <f>IF(ISNA(L109*VLOOKUP($C109,Hypothèses!$D$6:$F$13,3,0)),0,L109*VLOOKUP($C109,Hypothèses!$D$6:$F$13,3,0))</f>
        <v>0</v>
      </c>
      <c r="AH109" s="126">
        <f>IF(ISNA(M109*VLOOKUP($C109,Hypothèses!$D$6:$F$13,3,0)),0,M109*VLOOKUP($C109,Hypothèses!$D$6:$F$13,3,0))</f>
        <v>0</v>
      </c>
      <c r="AI109" s="126">
        <f>IF(ISNA(N109*VLOOKUP($C109,Hypothèses!$D$6:$F$13,3,0)),0,N109*VLOOKUP($C109,Hypothèses!$D$6:$F$13,3,0))</f>
        <v>0</v>
      </c>
      <c r="AJ109" s="126">
        <f>IF(ISNA(O109*VLOOKUP($C109,Hypothèses!$D$6:$F$13,3,0)),0,O109*VLOOKUP($C109,Hypothèses!$D$6:$F$13,3,0))</f>
        <v>0</v>
      </c>
      <c r="AK109" s="126">
        <f>IF(ISNA(P109*VLOOKUP($C109,Hypothèses!$D$6:$F$13,3,0)),0,P109*VLOOKUP($C109,Hypothèses!$D$6:$F$13,3,0))</f>
        <v>0</v>
      </c>
      <c r="AL109" s="126">
        <f>IF(ISNA(Q109*VLOOKUP($C109,Hypothèses!$D$6:$F$13,3,0)),0,Q109*VLOOKUP($C109,Hypothèses!$D$6:$F$13,3,0))</f>
        <v>0</v>
      </c>
      <c r="AM109" s="126">
        <f>IF(ISNA(R109*VLOOKUP($C109,Hypothèses!$D$6:$F$13,3,0)),0,R109*VLOOKUP($C109,Hypothèses!$D$6:$F$13,3,0))</f>
        <v>0</v>
      </c>
      <c r="AN109" s="126">
        <f>IF(ISNA(S109*VLOOKUP($C109,Hypothèses!$D$6:$F$13,3,0)),0,S109*VLOOKUP($C109,Hypothèses!$D$6:$F$13,3,0))</f>
        <v>0</v>
      </c>
      <c r="AO109" s="126" t="e">
        <f>IF(ISNA(#REF!*VLOOKUP($C109,Hypothèses!$D$6:$F$13,3,0)),0,#REF!*VLOOKUP($C109,Hypothèses!$D$6:$F$13,3,0))</f>
        <v>#REF!</v>
      </c>
      <c r="AP109" s="126" t="e">
        <f>IF(ISNA(#REF!*VLOOKUP($C109,Hypothèses!$D$6:$F$13,3,0)),0,#REF!*VLOOKUP($C109,Hypothèses!$D$6:$F$13,3,0))</f>
        <v>#REF!</v>
      </c>
      <c r="AQ109" s="126" t="e">
        <f>IF(ISNA(#REF!*VLOOKUP($C109,Hypothèses!$D$6:$F$13,3,0)),0,#REF!*VLOOKUP($C109,Hypothèses!$D$6:$F$13,3,0))</f>
        <v>#REF!</v>
      </c>
      <c r="AR109" s="126" t="e">
        <f>IF(ISNA(#REF!*VLOOKUP($C109,Hypothèses!$D$6:$F$13,3,0)),0,#REF!*VLOOKUP($C109,Hypothèses!$D$6:$F$13,3,0))</f>
        <v>#REF!</v>
      </c>
      <c r="AS109" s="126" t="e">
        <f>IF(ISNA(#REF!*VLOOKUP($C109,Hypothèses!$D$6:$F$13,3,0)),0,#REF!*VLOOKUP($C109,Hypothèses!$D$6:$F$13,3,0))</f>
        <v>#REF!</v>
      </c>
      <c r="AT109" s="126" t="e">
        <f>IF(ISNA(#REF!*VLOOKUP($C109,Hypothèses!$D$6:$F$13,3,0)),0,#REF!*VLOOKUP($C109,Hypothèses!$D$6:$F$13,3,0))</f>
        <v>#REF!</v>
      </c>
      <c r="AU109" s="126" t="e">
        <f>IF(ISNA(#REF!*VLOOKUP($C109,Hypothèses!$D$6:$F$13,3,0)),0,#REF!*VLOOKUP($C109,Hypothèses!$D$6:$F$13,3,0))</f>
        <v>#REF!</v>
      </c>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9"/>
      <c r="CE109" s="119"/>
      <c r="CF109" s="119"/>
      <c r="CG109" s="119"/>
      <c r="CH109" s="119"/>
      <c r="CI109" s="119"/>
      <c r="CJ109" s="119"/>
      <c r="CK109" s="119"/>
      <c r="CL109" s="119"/>
      <c r="CM109" s="119"/>
      <c r="CN109" s="119"/>
      <c r="CO109" s="119"/>
      <c r="CP109" s="119"/>
      <c r="CQ109" s="119"/>
      <c r="CR109" s="119"/>
      <c r="CS109" s="119"/>
      <c r="CT109" s="119"/>
    </row>
    <row r="110" spans="1:98" s="120" customFormat="1">
      <c r="A110" s="124">
        <v>103</v>
      </c>
      <c r="B110" s="125"/>
      <c r="C110" s="125"/>
      <c r="D110" s="124" t="str">
        <f>IF(ISNA(VLOOKUP(C110,Hypothèses!$D$6:$G$14,4,0)),"",VLOOKUP(C110,Hypothèses!$D$6:$G$14,4,0))</f>
        <v/>
      </c>
      <c r="E110" s="125"/>
      <c r="F110" s="125"/>
      <c r="G110" s="125"/>
      <c r="H110" s="125"/>
      <c r="I110" s="125"/>
      <c r="J110" s="125"/>
      <c r="K110" s="125"/>
      <c r="L110" s="125"/>
      <c r="M110" s="125"/>
      <c r="N110" s="125"/>
      <c r="O110" s="125"/>
      <c r="P110" s="125"/>
      <c r="Q110" s="125"/>
      <c r="R110" s="125"/>
      <c r="S110" s="125"/>
      <c r="T110" s="126"/>
      <c r="U110" s="126"/>
      <c r="V110" s="126"/>
      <c r="W110" s="126"/>
      <c r="X110" s="126"/>
      <c r="Y110" s="114"/>
      <c r="Z110" s="126">
        <f>IF(ISNA(E110*VLOOKUP($C110,Hypothèses!$D$6:$F$13,3,0)),0,E110*VLOOKUP($C110,Hypothèses!$D$6:$F$13,3,0))</f>
        <v>0</v>
      </c>
      <c r="AA110" s="126">
        <f>IF(ISNA(F110*VLOOKUP($C110,Hypothèses!$D$6:$F$13,3,0)),0,F110*VLOOKUP($C110,Hypothèses!$D$6:$F$13,3,0))</f>
        <v>0</v>
      </c>
      <c r="AB110" s="126">
        <f>IF(ISNA(G110*VLOOKUP($C110,Hypothèses!$D$6:$F$13,3,0)),0,G110*VLOOKUP($C110,Hypothèses!$D$6:$F$13,3,0))</f>
        <v>0</v>
      </c>
      <c r="AC110" s="126">
        <f>IF(ISNA(H110*VLOOKUP($C110,Hypothèses!$D$6:$F$13,3,0)),0,H110*VLOOKUP($C110,Hypothèses!$D$6:$F$13,3,0))</f>
        <v>0</v>
      </c>
      <c r="AD110" s="126">
        <f>IF(ISNA(I110*VLOOKUP($C110,Hypothèses!$D$6:$F$13,3,0)),0,I110*VLOOKUP($C110,Hypothèses!$D$6:$F$13,3,0))</f>
        <v>0</v>
      </c>
      <c r="AE110" s="126">
        <f>IF(ISNA(J110*VLOOKUP($C110,Hypothèses!$D$6:$F$13,3,0)),0,J110*VLOOKUP($C110,Hypothèses!$D$6:$F$13,3,0))</f>
        <v>0</v>
      </c>
      <c r="AF110" s="126">
        <f>IF(ISNA(K110*VLOOKUP($C110,Hypothèses!$D$6:$F$13,3,0)),0,K110*VLOOKUP($C110,Hypothèses!$D$6:$F$13,3,0))</f>
        <v>0</v>
      </c>
      <c r="AG110" s="126">
        <f>IF(ISNA(L110*VLOOKUP($C110,Hypothèses!$D$6:$F$13,3,0)),0,L110*VLOOKUP($C110,Hypothèses!$D$6:$F$13,3,0))</f>
        <v>0</v>
      </c>
      <c r="AH110" s="126">
        <f>IF(ISNA(M110*VLOOKUP($C110,Hypothèses!$D$6:$F$13,3,0)),0,M110*VLOOKUP($C110,Hypothèses!$D$6:$F$13,3,0))</f>
        <v>0</v>
      </c>
      <c r="AI110" s="126">
        <f>IF(ISNA(N110*VLOOKUP($C110,Hypothèses!$D$6:$F$13,3,0)),0,N110*VLOOKUP($C110,Hypothèses!$D$6:$F$13,3,0))</f>
        <v>0</v>
      </c>
      <c r="AJ110" s="126">
        <f>IF(ISNA(O110*VLOOKUP($C110,Hypothèses!$D$6:$F$13,3,0)),0,O110*VLOOKUP($C110,Hypothèses!$D$6:$F$13,3,0))</f>
        <v>0</v>
      </c>
      <c r="AK110" s="126">
        <f>IF(ISNA(P110*VLOOKUP($C110,Hypothèses!$D$6:$F$13,3,0)),0,P110*VLOOKUP($C110,Hypothèses!$D$6:$F$13,3,0))</f>
        <v>0</v>
      </c>
      <c r="AL110" s="126">
        <f>IF(ISNA(Q110*VLOOKUP($C110,Hypothèses!$D$6:$F$13,3,0)),0,Q110*VLOOKUP($C110,Hypothèses!$D$6:$F$13,3,0))</f>
        <v>0</v>
      </c>
      <c r="AM110" s="126">
        <f>IF(ISNA(R110*VLOOKUP($C110,Hypothèses!$D$6:$F$13,3,0)),0,R110*VLOOKUP($C110,Hypothèses!$D$6:$F$13,3,0))</f>
        <v>0</v>
      </c>
      <c r="AN110" s="126">
        <f>IF(ISNA(S110*VLOOKUP($C110,Hypothèses!$D$6:$F$13,3,0)),0,S110*VLOOKUP($C110,Hypothèses!$D$6:$F$13,3,0))</f>
        <v>0</v>
      </c>
      <c r="AO110" s="126" t="e">
        <f>IF(ISNA(#REF!*VLOOKUP($C110,Hypothèses!$D$6:$F$13,3,0)),0,#REF!*VLOOKUP($C110,Hypothèses!$D$6:$F$13,3,0))</f>
        <v>#REF!</v>
      </c>
      <c r="AP110" s="126" t="e">
        <f>IF(ISNA(#REF!*VLOOKUP($C110,Hypothèses!$D$6:$F$13,3,0)),0,#REF!*VLOOKUP($C110,Hypothèses!$D$6:$F$13,3,0))</f>
        <v>#REF!</v>
      </c>
      <c r="AQ110" s="126" t="e">
        <f>IF(ISNA(#REF!*VLOOKUP($C110,Hypothèses!$D$6:$F$13,3,0)),0,#REF!*VLOOKUP($C110,Hypothèses!$D$6:$F$13,3,0))</f>
        <v>#REF!</v>
      </c>
      <c r="AR110" s="126" t="e">
        <f>IF(ISNA(#REF!*VLOOKUP($C110,Hypothèses!$D$6:$F$13,3,0)),0,#REF!*VLOOKUP($C110,Hypothèses!$D$6:$F$13,3,0))</f>
        <v>#REF!</v>
      </c>
      <c r="AS110" s="126" t="e">
        <f>IF(ISNA(#REF!*VLOOKUP($C110,Hypothèses!$D$6:$F$13,3,0)),0,#REF!*VLOOKUP($C110,Hypothèses!$D$6:$F$13,3,0))</f>
        <v>#REF!</v>
      </c>
      <c r="AT110" s="126" t="e">
        <f>IF(ISNA(#REF!*VLOOKUP($C110,Hypothèses!$D$6:$F$13,3,0)),0,#REF!*VLOOKUP($C110,Hypothèses!$D$6:$F$13,3,0))</f>
        <v>#REF!</v>
      </c>
      <c r="AU110" s="126" t="e">
        <f>IF(ISNA(#REF!*VLOOKUP($C110,Hypothèses!$D$6:$F$13,3,0)),0,#REF!*VLOOKUP($C110,Hypothèses!$D$6:$F$13,3,0))</f>
        <v>#REF!</v>
      </c>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9"/>
      <c r="CE110" s="119"/>
      <c r="CF110" s="119"/>
      <c r="CG110" s="119"/>
      <c r="CH110" s="119"/>
      <c r="CI110" s="119"/>
      <c r="CJ110" s="119"/>
      <c r="CK110" s="119"/>
      <c r="CL110" s="119"/>
      <c r="CM110" s="119"/>
      <c r="CN110" s="119"/>
      <c r="CO110" s="119"/>
      <c r="CP110" s="119"/>
      <c r="CQ110" s="119"/>
      <c r="CR110" s="119"/>
      <c r="CS110" s="119"/>
      <c r="CT110" s="119"/>
    </row>
    <row r="111" spans="1:98" s="120" customFormat="1">
      <c r="A111" s="124">
        <v>104</v>
      </c>
      <c r="B111" s="125"/>
      <c r="C111" s="125"/>
      <c r="D111" s="124" t="str">
        <f>IF(ISNA(VLOOKUP(C111,Hypothèses!$D$6:$G$14,4,0)),"",VLOOKUP(C111,Hypothèses!$D$6:$G$14,4,0))</f>
        <v/>
      </c>
      <c r="E111" s="125"/>
      <c r="F111" s="125"/>
      <c r="G111" s="125"/>
      <c r="H111" s="125"/>
      <c r="I111" s="125"/>
      <c r="J111" s="125"/>
      <c r="K111" s="125"/>
      <c r="L111" s="125"/>
      <c r="M111" s="125"/>
      <c r="N111" s="125"/>
      <c r="O111" s="125"/>
      <c r="P111" s="125"/>
      <c r="Q111" s="125"/>
      <c r="R111" s="125"/>
      <c r="S111" s="125"/>
      <c r="T111" s="126"/>
      <c r="U111" s="126"/>
      <c r="V111" s="126"/>
      <c r="W111" s="126"/>
      <c r="X111" s="126"/>
      <c r="Y111" s="114"/>
      <c r="Z111" s="126">
        <f>IF(ISNA(E111*VLOOKUP($C111,Hypothèses!$D$6:$F$13,3,0)),0,E111*VLOOKUP($C111,Hypothèses!$D$6:$F$13,3,0))</f>
        <v>0</v>
      </c>
      <c r="AA111" s="126">
        <f>IF(ISNA(F111*VLOOKUP($C111,Hypothèses!$D$6:$F$13,3,0)),0,F111*VLOOKUP($C111,Hypothèses!$D$6:$F$13,3,0))</f>
        <v>0</v>
      </c>
      <c r="AB111" s="126">
        <f>IF(ISNA(G111*VLOOKUP($C111,Hypothèses!$D$6:$F$13,3,0)),0,G111*VLOOKUP($C111,Hypothèses!$D$6:$F$13,3,0))</f>
        <v>0</v>
      </c>
      <c r="AC111" s="126">
        <f>IF(ISNA(H111*VLOOKUP($C111,Hypothèses!$D$6:$F$13,3,0)),0,H111*VLOOKUP($C111,Hypothèses!$D$6:$F$13,3,0))</f>
        <v>0</v>
      </c>
      <c r="AD111" s="126">
        <f>IF(ISNA(I111*VLOOKUP($C111,Hypothèses!$D$6:$F$13,3,0)),0,I111*VLOOKUP($C111,Hypothèses!$D$6:$F$13,3,0))</f>
        <v>0</v>
      </c>
      <c r="AE111" s="126">
        <f>IF(ISNA(J111*VLOOKUP($C111,Hypothèses!$D$6:$F$13,3,0)),0,J111*VLOOKUP($C111,Hypothèses!$D$6:$F$13,3,0))</f>
        <v>0</v>
      </c>
      <c r="AF111" s="126">
        <f>IF(ISNA(K111*VLOOKUP($C111,Hypothèses!$D$6:$F$13,3,0)),0,K111*VLOOKUP($C111,Hypothèses!$D$6:$F$13,3,0))</f>
        <v>0</v>
      </c>
      <c r="AG111" s="126">
        <f>IF(ISNA(L111*VLOOKUP($C111,Hypothèses!$D$6:$F$13,3,0)),0,L111*VLOOKUP($C111,Hypothèses!$D$6:$F$13,3,0))</f>
        <v>0</v>
      </c>
      <c r="AH111" s="126">
        <f>IF(ISNA(M111*VLOOKUP($C111,Hypothèses!$D$6:$F$13,3,0)),0,M111*VLOOKUP($C111,Hypothèses!$D$6:$F$13,3,0))</f>
        <v>0</v>
      </c>
      <c r="AI111" s="126">
        <f>IF(ISNA(N111*VLOOKUP($C111,Hypothèses!$D$6:$F$13,3,0)),0,N111*VLOOKUP($C111,Hypothèses!$D$6:$F$13,3,0))</f>
        <v>0</v>
      </c>
      <c r="AJ111" s="126">
        <f>IF(ISNA(O111*VLOOKUP($C111,Hypothèses!$D$6:$F$13,3,0)),0,O111*VLOOKUP($C111,Hypothèses!$D$6:$F$13,3,0))</f>
        <v>0</v>
      </c>
      <c r="AK111" s="126">
        <f>IF(ISNA(P111*VLOOKUP($C111,Hypothèses!$D$6:$F$13,3,0)),0,P111*VLOOKUP($C111,Hypothèses!$D$6:$F$13,3,0))</f>
        <v>0</v>
      </c>
      <c r="AL111" s="126">
        <f>IF(ISNA(Q111*VLOOKUP($C111,Hypothèses!$D$6:$F$13,3,0)),0,Q111*VLOOKUP($C111,Hypothèses!$D$6:$F$13,3,0))</f>
        <v>0</v>
      </c>
      <c r="AM111" s="126">
        <f>IF(ISNA(R111*VLOOKUP($C111,Hypothèses!$D$6:$F$13,3,0)),0,R111*VLOOKUP($C111,Hypothèses!$D$6:$F$13,3,0))</f>
        <v>0</v>
      </c>
      <c r="AN111" s="126">
        <f>IF(ISNA(S111*VLOOKUP($C111,Hypothèses!$D$6:$F$13,3,0)),0,S111*VLOOKUP($C111,Hypothèses!$D$6:$F$13,3,0))</f>
        <v>0</v>
      </c>
      <c r="AO111" s="126" t="e">
        <f>IF(ISNA(#REF!*VLOOKUP($C111,Hypothèses!$D$6:$F$13,3,0)),0,#REF!*VLOOKUP($C111,Hypothèses!$D$6:$F$13,3,0))</f>
        <v>#REF!</v>
      </c>
      <c r="AP111" s="126" t="e">
        <f>IF(ISNA(#REF!*VLOOKUP($C111,Hypothèses!$D$6:$F$13,3,0)),0,#REF!*VLOOKUP($C111,Hypothèses!$D$6:$F$13,3,0))</f>
        <v>#REF!</v>
      </c>
      <c r="AQ111" s="126" t="e">
        <f>IF(ISNA(#REF!*VLOOKUP($C111,Hypothèses!$D$6:$F$13,3,0)),0,#REF!*VLOOKUP($C111,Hypothèses!$D$6:$F$13,3,0))</f>
        <v>#REF!</v>
      </c>
      <c r="AR111" s="126" t="e">
        <f>IF(ISNA(#REF!*VLOOKUP($C111,Hypothèses!$D$6:$F$13,3,0)),0,#REF!*VLOOKUP($C111,Hypothèses!$D$6:$F$13,3,0))</f>
        <v>#REF!</v>
      </c>
      <c r="AS111" s="126" t="e">
        <f>IF(ISNA(#REF!*VLOOKUP($C111,Hypothèses!$D$6:$F$13,3,0)),0,#REF!*VLOOKUP($C111,Hypothèses!$D$6:$F$13,3,0))</f>
        <v>#REF!</v>
      </c>
      <c r="AT111" s="126" t="e">
        <f>IF(ISNA(#REF!*VLOOKUP($C111,Hypothèses!$D$6:$F$13,3,0)),0,#REF!*VLOOKUP($C111,Hypothèses!$D$6:$F$13,3,0))</f>
        <v>#REF!</v>
      </c>
      <c r="AU111" s="126" t="e">
        <f>IF(ISNA(#REF!*VLOOKUP($C111,Hypothèses!$D$6:$F$13,3,0)),0,#REF!*VLOOKUP($C111,Hypothèses!$D$6:$F$13,3,0))</f>
        <v>#REF!</v>
      </c>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9"/>
      <c r="CE111" s="119"/>
      <c r="CF111" s="119"/>
      <c r="CG111" s="119"/>
      <c r="CH111" s="119"/>
      <c r="CI111" s="119"/>
      <c r="CJ111" s="119"/>
      <c r="CK111" s="119"/>
      <c r="CL111" s="119"/>
      <c r="CM111" s="119"/>
      <c r="CN111" s="119"/>
      <c r="CO111" s="119"/>
      <c r="CP111" s="119"/>
      <c r="CQ111" s="119"/>
      <c r="CR111" s="119"/>
      <c r="CS111" s="119"/>
      <c r="CT111" s="119"/>
    </row>
    <row r="112" spans="1:98" s="120" customFormat="1">
      <c r="A112" s="124">
        <v>105</v>
      </c>
      <c r="B112" s="125"/>
      <c r="C112" s="125"/>
      <c r="D112" s="124" t="str">
        <f>IF(ISNA(VLOOKUP(C112,Hypothèses!$D$6:$G$14,4,0)),"",VLOOKUP(C112,Hypothèses!$D$6:$G$14,4,0))</f>
        <v/>
      </c>
      <c r="E112" s="125"/>
      <c r="F112" s="125"/>
      <c r="G112" s="125"/>
      <c r="H112" s="125"/>
      <c r="I112" s="125"/>
      <c r="J112" s="125"/>
      <c r="K112" s="125"/>
      <c r="L112" s="125"/>
      <c r="M112" s="125"/>
      <c r="N112" s="125"/>
      <c r="O112" s="125"/>
      <c r="P112" s="125"/>
      <c r="Q112" s="125"/>
      <c r="R112" s="125"/>
      <c r="S112" s="125"/>
      <c r="T112" s="126"/>
      <c r="U112" s="126"/>
      <c r="V112" s="126"/>
      <c r="W112" s="126"/>
      <c r="X112" s="126"/>
      <c r="Y112" s="114"/>
      <c r="Z112" s="126">
        <f>IF(ISNA(E112*VLOOKUP($C112,Hypothèses!$D$6:$F$13,3,0)),0,E112*VLOOKUP($C112,Hypothèses!$D$6:$F$13,3,0))</f>
        <v>0</v>
      </c>
      <c r="AA112" s="126">
        <f>IF(ISNA(F112*VLOOKUP($C112,Hypothèses!$D$6:$F$13,3,0)),0,F112*VLOOKUP($C112,Hypothèses!$D$6:$F$13,3,0))</f>
        <v>0</v>
      </c>
      <c r="AB112" s="126">
        <f>IF(ISNA(G112*VLOOKUP($C112,Hypothèses!$D$6:$F$13,3,0)),0,G112*VLOOKUP($C112,Hypothèses!$D$6:$F$13,3,0))</f>
        <v>0</v>
      </c>
      <c r="AC112" s="126">
        <f>IF(ISNA(H112*VLOOKUP($C112,Hypothèses!$D$6:$F$13,3,0)),0,H112*VLOOKUP($C112,Hypothèses!$D$6:$F$13,3,0))</f>
        <v>0</v>
      </c>
      <c r="AD112" s="126">
        <f>IF(ISNA(I112*VLOOKUP($C112,Hypothèses!$D$6:$F$13,3,0)),0,I112*VLOOKUP($C112,Hypothèses!$D$6:$F$13,3,0))</f>
        <v>0</v>
      </c>
      <c r="AE112" s="126">
        <f>IF(ISNA(J112*VLOOKUP($C112,Hypothèses!$D$6:$F$13,3,0)),0,J112*VLOOKUP($C112,Hypothèses!$D$6:$F$13,3,0))</f>
        <v>0</v>
      </c>
      <c r="AF112" s="126">
        <f>IF(ISNA(K112*VLOOKUP($C112,Hypothèses!$D$6:$F$13,3,0)),0,K112*VLOOKUP($C112,Hypothèses!$D$6:$F$13,3,0))</f>
        <v>0</v>
      </c>
      <c r="AG112" s="126">
        <f>IF(ISNA(L112*VLOOKUP($C112,Hypothèses!$D$6:$F$13,3,0)),0,L112*VLOOKUP($C112,Hypothèses!$D$6:$F$13,3,0))</f>
        <v>0</v>
      </c>
      <c r="AH112" s="126">
        <f>IF(ISNA(M112*VLOOKUP($C112,Hypothèses!$D$6:$F$13,3,0)),0,M112*VLOOKUP($C112,Hypothèses!$D$6:$F$13,3,0))</f>
        <v>0</v>
      </c>
      <c r="AI112" s="126">
        <f>IF(ISNA(N112*VLOOKUP($C112,Hypothèses!$D$6:$F$13,3,0)),0,N112*VLOOKUP($C112,Hypothèses!$D$6:$F$13,3,0))</f>
        <v>0</v>
      </c>
      <c r="AJ112" s="126">
        <f>IF(ISNA(O112*VLOOKUP($C112,Hypothèses!$D$6:$F$13,3,0)),0,O112*VLOOKUP($C112,Hypothèses!$D$6:$F$13,3,0))</f>
        <v>0</v>
      </c>
      <c r="AK112" s="126">
        <f>IF(ISNA(P112*VLOOKUP($C112,Hypothèses!$D$6:$F$13,3,0)),0,P112*VLOOKUP($C112,Hypothèses!$D$6:$F$13,3,0))</f>
        <v>0</v>
      </c>
      <c r="AL112" s="126">
        <f>IF(ISNA(Q112*VLOOKUP($C112,Hypothèses!$D$6:$F$13,3,0)),0,Q112*VLOOKUP($C112,Hypothèses!$D$6:$F$13,3,0))</f>
        <v>0</v>
      </c>
      <c r="AM112" s="126">
        <f>IF(ISNA(R112*VLOOKUP($C112,Hypothèses!$D$6:$F$13,3,0)),0,R112*VLOOKUP($C112,Hypothèses!$D$6:$F$13,3,0))</f>
        <v>0</v>
      </c>
      <c r="AN112" s="126">
        <f>IF(ISNA(S112*VLOOKUP($C112,Hypothèses!$D$6:$F$13,3,0)),0,S112*VLOOKUP($C112,Hypothèses!$D$6:$F$13,3,0))</f>
        <v>0</v>
      </c>
      <c r="AO112" s="126" t="e">
        <f>IF(ISNA(#REF!*VLOOKUP($C112,Hypothèses!$D$6:$F$13,3,0)),0,#REF!*VLOOKUP($C112,Hypothèses!$D$6:$F$13,3,0))</f>
        <v>#REF!</v>
      </c>
      <c r="AP112" s="126" t="e">
        <f>IF(ISNA(#REF!*VLOOKUP($C112,Hypothèses!$D$6:$F$13,3,0)),0,#REF!*VLOOKUP($C112,Hypothèses!$D$6:$F$13,3,0))</f>
        <v>#REF!</v>
      </c>
      <c r="AQ112" s="126" t="e">
        <f>IF(ISNA(#REF!*VLOOKUP($C112,Hypothèses!$D$6:$F$13,3,0)),0,#REF!*VLOOKUP($C112,Hypothèses!$D$6:$F$13,3,0))</f>
        <v>#REF!</v>
      </c>
      <c r="AR112" s="126" t="e">
        <f>IF(ISNA(#REF!*VLOOKUP($C112,Hypothèses!$D$6:$F$13,3,0)),0,#REF!*VLOOKUP($C112,Hypothèses!$D$6:$F$13,3,0))</f>
        <v>#REF!</v>
      </c>
      <c r="AS112" s="126" t="e">
        <f>IF(ISNA(#REF!*VLOOKUP($C112,Hypothèses!$D$6:$F$13,3,0)),0,#REF!*VLOOKUP($C112,Hypothèses!$D$6:$F$13,3,0))</f>
        <v>#REF!</v>
      </c>
      <c r="AT112" s="126" t="e">
        <f>IF(ISNA(#REF!*VLOOKUP($C112,Hypothèses!$D$6:$F$13,3,0)),0,#REF!*VLOOKUP($C112,Hypothèses!$D$6:$F$13,3,0))</f>
        <v>#REF!</v>
      </c>
      <c r="AU112" s="126" t="e">
        <f>IF(ISNA(#REF!*VLOOKUP($C112,Hypothèses!$D$6:$F$13,3,0)),0,#REF!*VLOOKUP($C112,Hypothèses!$D$6:$F$13,3,0))</f>
        <v>#REF!</v>
      </c>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9"/>
      <c r="CE112" s="119"/>
      <c r="CF112" s="119"/>
      <c r="CG112" s="119"/>
      <c r="CH112" s="119"/>
      <c r="CI112" s="119"/>
      <c r="CJ112" s="119"/>
      <c r="CK112" s="119"/>
      <c r="CL112" s="119"/>
      <c r="CM112" s="119"/>
      <c r="CN112" s="119"/>
      <c r="CO112" s="119"/>
      <c r="CP112" s="119"/>
      <c r="CQ112" s="119"/>
      <c r="CR112" s="119"/>
      <c r="CS112" s="119"/>
      <c r="CT112" s="119"/>
    </row>
    <row r="113" spans="1:98" s="120" customFormat="1">
      <c r="A113" s="124">
        <v>106</v>
      </c>
      <c r="B113" s="125"/>
      <c r="C113" s="125"/>
      <c r="D113" s="124" t="str">
        <f>IF(ISNA(VLOOKUP(C113,Hypothèses!$D$6:$G$14,4,0)),"",VLOOKUP(C113,Hypothèses!$D$6:$G$14,4,0))</f>
        <v/>
      </c>
      <c r="E113" s="125"/>
      <c r="F113" s="125"/>
      <c r="G113" s="125"/>
      <c r="H113" s="125"/>
      <c r="I113" s="125"/>
      <c r="J113" s="125"/>
      <c r="K113" s="125"/>
      <c r="L113" s="125"/>
      <c r="M113" s="125"/>
      <c r="N113" s="125"/>
      <c r="O113" s="125"/>
      <c r="P113" s="125"/>
      <c r="Q113" s="125"/>
      <c r="R113" s="125"/>
      <c r="S113" s="125"/>
      <c r="T113" s="126"/>
      <c r="U113" s="126"/>
      <c r="V113" s="126"/>
      <c r="W113" s="126"/>
      <c r="X113" s="126"/>
      <c r="Y113" s="114"/>
      <c r="Z113" s="126">
        <f>IF(ISNA(E113*VLOOKUP($C113,Hypothèses!$D$6:$F$13,3,0)),0,E113*VLOOKUP($C113,Hypothèses!$D$6:$F$13,3,0))</f>
        <v>0</v>
      </c>
      <c r="AA113" s="126">
        <f>IF(ISNA(F113*VLOOKUP($C113,Hypothèses!$D$6:$F$13,3,0)),0,F113*VLOOKUP($C113,Hypothèses!$D$6:$F$13,3,0))</f>
        <v>0</v>
      </c>
      <c r="AB113" s="126">
        <f>IF(ISNA(G113*VLOOKUP($C113,Hypothèses!$D$6:$F$13,3,0)),0,G113*VLOOKUP($C113,Hypothèses!$D$6:$F$13,3,0))</f>
        <v>0</v>
      </c>
      <c r="AC113" s="126">
        <f>IF(ISNA(H113*VLOOKUP($C113,Hypothèses!$D$6:$F$13,3,0)),0,H113*VLOOKUP($C113,Hypothèses!$D$6:$F$13,3,0))</f>
        <v>0</v>
      </c>
      <c r="AD113" s="126">
        <f>IF(ISNA(I113*VLOOKUP($C113,Hypothèses!$D$6:$F$13,3,0)),0,I113*VLOOKUP($C113,Hypothèses!$D$6:$F$13,3,0))</f>
        <v>0</v>
      </c>
      <c r="AE113" s="126">
        <f>IF(ISNA(J113*VLOOKUP($C113,Hypothèses!$D$6:$F$13,3,0)),0,J113*VLOOKUP($C113,Hypothèses!$D$6:$F$13,3,0))</f>
        <v>0</v>
      </c>
      <c r="AF113" s="126">
        <f>IF(ISNA(K113*VLOOKUP($C113,Hypothèses!$D$6:$F$13,3,0)),0,K113*VLOOKUP($C113,Hypothèses!$D$6:$F$13,3,0))</f>
        <v>0</v>
      </c>
      <c r="AG113" s="126">
        <f>IF(ISNA(L113*VLOOKUP($C113,Hypothèses!$D$6:$F$13,3,0)),0,L113*VLOOKUP($C113,Hypothèses!$D$6:$F$13,3,0))</f>
        <v>0</v>
      </c>
      <c r="AH113" s="126">
        <f>IF(ISNA(M113*VLOOKUP($C113,Hypothèses!$D$6:$F$13,3,0)),0,M113*VLOOKUP($C113,Hypothèses!$D$6:$F$13,3,0))</f>
        <v>0</v>
      </c>
      <c r="AI113" s="126">
        <f>IF(ISNA(N113*VLOOKUP($C113,Hypothèses!$D$6:$F$13,3,0)),0,N113*VLOOKUP($C113,Hypothèses!$D$6:$F$13,3,0))</f>
        <v>0</v>
      </c>
      <c r="AJ113" s="126">
        <f>IF(ISNA(O113*VLOOKUP($C113,Hypothèses!$D$6:$F$13,3,0)),0,O113*VLOOKUP($C113,Hypothèses!$D$6:$F$13,3,0))</f>
        <v>0</v>
      </c>
      <c r="AK113" s="126">
        <f>IF(ISNA(P113*VLOOKUP($C113,Hypothèses!$D$6:$F$13,3,0)),0,P113*VLOOKUP($C113,Hypothèses!$D$6:$F$13,3,0))</f>
        <v>0</v>
      </c>
      <c r="AL113" s="126">
        <f>IF(ISNA(Q113*VLOOKUP($C113,Hypothèses!$D$6:$F$13,3,0)),0,Q113*VLOOKUP($C113,Hypothèses!$D$6:$F$13,3,0))</f>
        <v>0</v>
      </c>
      <c r="AM113" s="126">
        <f>IF(ISNA(R113*VLOOKUP($C113,Hypothèses!$D$6:$F$13,3,0)),0,R113*VLOOKUP($C113,Hypothèses!$D$6:$F$13,3,0))</f>
        <v>0</v>
      </c>
      <c r="AN113" s="126">
        <f>IF(ISNA(S113*VLOOKUP($C113,Hypothèses!$D$6:$F$13,3,0)),0,S113*VLOOKUP($C113,Hypothèses!$D$6:$F$13,3,0))</f>
        <v>0</v>
      </c>
      <c r="AO113" s="126" t="e">
        <f>IF(ISNA(#REF!*VLOOKUP($C113,Hypothèses!$D$6:$F$13,3,0)),0,#REF!*VLOOKUP($C113,Hypothèses!$D$6:$F$13,3,0))</f>
        <v>#REF!</v>
      </c>
      <c r="AP113" s="126" t="e">
        <f>IF(ISNA(#REF!*VLOOKUP($C113,Hypothèses!$D$6:$F$13,3,0)),0,#REF!*VLOOKUP($C113,Hypothèses!$D$6:$F$13,3,0))</f>
        <v>#REF!</v>
      </c>
      <c r="AQ113" s="126" t="e">
        <f>IF(ISNA(#REF!*VLOOKUP($C113,Hypothèses!$D$6:$F$13,3,0)),0,#REF!*VLOOKUP($C113,Hypothèses!$D$6:$F$13,3,0))</f>
        <v>#REF!</v>
      </c>
      <c r="AR113" s="126" t="e">
        <f>IF(ISNA(#REF!*VLOOKUP($C113,Hypothèses!$D$6:$F$13,3,0)),0,#REF!*VLOOKUP($C113,Hypothèses!$D$6:$F$13,3,0))</f>
        <v>#REF!</v>
      </c>
      <c r="AS113" s="126" t="e">
        <f>IF(ISNA(#REF!*VLOOKUP($C113,Hypothèses!$D$6:$F$13,3,0)),0,#REF!*VLOOKUP($C113,Hypothèses!$D$6:$F$13,3,0))</f>
        <v>#REF!</v>
      </c>
      <c r="AT113" s="126" t="e">
        <f>IF(ISNA(#REF!*VLOOKUP($C113,Hypothèses!$D$6:$F$13,3,0)),0,#REF!*VLOOKUP($C113,Hypothèses!$D$6:$F$13,3,0))</f>
        <v>#REF!</v>
      </c>
      <c r="AU113" s="126" t="e">
        <f>IF(ISNA(#REF!*VLOOKUP($C113,Hypothèses!$D$6:$F$13,3,0)),0,#REF!*VLOOKUP($C113,Hypothèses!$D$6:$F$13,3,0))</f>
        <v>#REF!</v>
      </c>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9"/>
      <c r="CE113" s="119"/>
      <c r="CF113" s="119"/>
      <c r="CG113" s="119"/>
      <c r="CH113" s="119"/>
      <c r="CI113" s="119"/>
      <c r="CJ113" s="119"/>
      <c r="CK113" s="119"/>
      <c r="CL113" s="119"/>
      <c r="CM113" s="119"/>
      <c r="CN113" s="119"/>
      <c r="CO113" s="119"/>
      <c r="CP113" s="119"/>
      <c r="CQ113" s="119"/>
      <c r="CR113" s="119"/>
      <c r="CS113" s="119"/>
      <c r="CT113" s="119"/>
    </row>
    <row r="114" spans="1:98" s="120" customFormat="1">
      <c r="A114" s="124">
        <v>107</v>
      </c>
      <c r="B114" s="125"/>
      <c r="C114" s="125"/>
      <c r="D114" s="124" t="str">
        <f>IF(ISNA(VLOOKUP(C114,Hypothèses!$D$6:$G$14,4,0)),"",VLOOKUP(C114,Hypothèses!$D$6:$G$14,4,0))</f>
        <v/>
      </c>
      <c r="E114" s="125"/>
      <c r="F114" s="125"/>
      <c r="G114" s="125"/>
      <c r="H114" s="125"/>
      <c r="I114" s="125"/>
      <c r="J114" s="125"/>
      <c r="K114" s="125"/>
      <c r="L114" s="125"/>
      <c r="M114" s="125"/>
      <c r="N114" s="125"/>
      <c r="O114" s="125"/>
      <c r="P114" s="125"/>
      <c r="Q114" s="125"/>
      <c r="R114" s="125"/>
      <c r="S114" s="125"/>
      <c r="T114" s="126"/>
      <c r="U114" s="126"/>
      <c r="V114" s="126"/>
      <c r="W114" s="126"/>
      <c r="X114" s="126"/>
      <c r="Y114" s="114"/>
      <c r="Z114" s="126">
        <f>IF(ISNA(E114*VLOOKUP($C114,Hypothèses!$D$6:$F$13,3,0)),0,E114*VLOOKUP($C114,Hypothèses!$D$6:$F$13,3,0))</f>
        <v>0</v>
      </c>
      <c r="AA114" s="126">
        <f>IF(ISNA(F114*VLOOKUP($C114,Hypothèses!$D$6:$F$13,3,0)),0,F114*VLOOKUP($C114,Hypothèses!$D$6:$F$13,3,0))</f>
        <v>0</v>
      </c>
      <c r="AB114" s="126">
        <f>IF(ISNA(G114*VLOOKUP($C114,Hypothèses!$D$6:$F$13,3,0)),0,G114*VLOOKUP($C114,Hypothèses!$D$6:$F$13,3,0))</f>
        <v>0</v>
      </c>
      <c r="AC114" s="126">
        <f>IF(ISNA(H114*VLOOKUP($C114,Hypothèses!$D$6:$F$13,3,0)),0,H114*VLOOKUP($C114,Hypothèses!$D$6:$F$13,3,0))</f>
        <v>0</v>
      </c>
      <c r="AD114" s="126">
        <f>IF(ISNA(I114*VLOOKUP($C114,Hypothèses!$D$6:$F$13,3,0)),0,I114*VLOOKUP($C114,Hypothèses!$D$6:$F$13,3,0))</f>
        <v>0</v>
      </c>
      <c r="AE114" s="126">
        <f>IF(ISNA(J114*VLOOKUP($C114,Hypothèses!$D$6:$F$13,3,0)),0,J114*VLOOKUP($C114,Hypothèses!$D$6:$F$13,3,0))</f>
        <v>0</v>
      </c>
      <c r="AF114" s="126">
        <f>IF(ISNA(K114*VLOOKUP($C114,Hypothèses!$D$6:$F$13,3,0)),0,K114*VLOOKUP($C114,Hypothèses!$D$6:$F$13,3,0))</f>
        <v>0</v>
      </c>
      <c r="AG114" s="126">
        <f>IF(ISNA(L114*VLOOKUP($C114,Hypothèses!$D$6:$F$13,3,0)),0,L114*VLOOKUP($C114,Hypothèses!$D$6:$F$13,3,0))</f>
        <v>0</v>
      </c>
      <c r="AH114" s="126">
        <f>IF(ISNA(M114*VLOOKUP($C114,Hypothèses!$D$6:$F$13,3,0)),0,M114*VLOOKUP($C114,Hypothèses!$D$6:$F$13,3,0))</f>
        <v>0</v>
      </c>
      <c r="AI114" s="126">
        <f>IF(ISNA(N114*VLOOKUP($C114,Hypothèses!$D$6:$F$13,3,0)),0,N114*VLOOKUP($C114,Hypothèses!$D$6:$F$13,3,0))</f>
        <v>0</v>
      </c>
      <c r="AJ114" s="126">
        <f>IF(ISNA(O114*VLOOKUP($C114,Hypothèses!$D$6:$F$13,3,0)),0,O114*VLOOKUP($C114,Hypothèses!$D$6:$F$13,3,0))</f>
        <v>0</v>
      </c>
      <c r="AK114" s="126">
        <f>IF(ISNA(P114*VLOOKUP($C114,Hypothèses!$D$6:$F$13,3,0)),0,P114*VLOOKUP($C114,Hypothèses!$D$6:$F$13,3,0))</f>
        <v>0</v>
      </c>
      <c r="AL114" s="126">
        <f>IF(ISNA(Q114*VLOOKUP($C114,Hypothèses!$D$6:$F$13,3,0)),0,Q114*VLOOKUP($C114,Hypothèses!$D$6:$F$13,3,0))</f>
        <v>0</v>
      </c>
      <c r="AM114" s="126">
        <f>IF(ISNA(R114*VLOOKUP($C114,Hypothèses!$D$6:$F$13,3,0)),0,R114*VLOOKUP($C114,Hypothèses!$D$6:$F$13,3,0))</f>
        <v>0</v>
      </c>
      <c r="AN114" s="126">
        <f>IF(ISNA(S114*VLOOKUP($C114,Hypothèses!$D$6:$F$13,3,0)),0,S114*VLOOKUP($C114,Hypothèses!$D$6:$F$13,3,0))</f>
        <v>0</v>
      </c>
      <c r="AO114" s="126" t="e">
        <f>IF(ISNA(#REF!*VLOOKUP($C114,Hypothèses!$D$6:$F$13,3,0)),0,#REF!*VLOOKUP($C114,Hypothèses!$D$6:$F$13,3,0))</f>
        <v>#REF!</v>
      </c>
      <c r="AP114" s="126" t="e">
        <f>IF(ISNA(#REF!*VLOOKUP($C114,Hypothèses!$D$6:$F$13,3,0)),0,#REF!*VLOOKUP($C114,Hypothèses!$D$6:$F$13,3,0))</f>
        <v>#REF!</v>
      </c>
      <c r="AQ114" s="126" t="e">
        <f>IF(ISNA(#REF!*VLOOKUP($C114,Hypothèses!$D$6:$F$13,3,0)),0,#REF!*VLOOKUP($C114,Hypothèses!$D$6:$F$13,3,0))</f>
        <v>#REF!</v>
      </c>
      <c r="AR114" s="126" t="e">
        <f>IF(ISNA(#REF!*VLOOKUP($C114,Hypothèses!$D$6:$F$13,3,0)),0,#REF!*VLOOKUP($C114,Hypothèses!$D$6:$F$13,3,0))</f>
        <v>#REF!</v>
      </c>
      <c r="AS114" s="126" t="e">
        <f>IF(ISNA(#REF!*VLOOKUP($C114,Hypothèses!$D$6:$F$13,3,0)),0,#REF!*VLOOKUP($C114,Hypothèses!$D$6:$F$13,3,0))</f>
        <v>#REF!</v>
      </c>
      <c r="AT114" s="126" t="e">
        <f>IF(ISNA(#REF!*VLOOKUP($C114,Hypothèses!$D$6:$F$13,3,0)),0,#REF!*VLOOKUP($C114,Hypothèses!$D$6:$F$13,3,0))</f>
        <v>#REF!</v>
      </c>
      <c r="AU114" s="126" t="e">
        <f>IF(ISNA(#REF!*VLOOKUP($C114,Hypothèses!$D$6:$F$13,3,0)),0,#REF!*VLOOKUP($C114,Hypothèses!$D$6:$F$13,3,0))</f>
        <v>#REF!</v>
      </c>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9"/>
      <c r="CE114" s="119"/>
      <c r="CF114" s="119"/>
      <c r="CG114" s="119"/>
      <c r="CH114" s="119"/>
      <c r="CI114" s="119"/>
      <c r="CJ114" s="119"/>
      <c r="CK114" s="119"/>
      <c r="CL114" s="119"/>
      <c r="CM114" s="119"/>
      <c r="CN114" s="119"/>
      <c r="CO114" s="119"/>
      <c r="CP114" s="119"/>
      <c r="CQ114" s="119"/>
      <c r="CR114" s="119"/>
      <c r="CS114" s="119"/>
      <c r="CT114" s="119"/>
    </row>
    <row r="115" spans="1:98" s="120" customFormat="1">
      <c r="A115" s="124">
        <v>108</v>
      </c>
      <c r="B115" s="125"/>
      <c r="C115" s="125"/>
      <c r="D115" s="124" t="str">
        <f>IF(ISNA(VLOOKUP(C115,Hypothèses!$D$6:$G$14,4,0)),"",VLOOKUP(C115,Hypothèses!$D$6:$G$14,4,0))</f>
        <v/>
      </c>
      <c r="E115" s="125"/>
      <c r="F115" s="125"/>
      <c r="G115" s="125"/>
      <c r="H115" s="125"/>
      <c r="I115" s="125"/>
      <c r="J115" s="125"/>
      <c r="K115" s="125"/>
      <c r="L115" s="125"/>
      <c r="M115" s="125"/>
      <c r="N115" s="125"/>
      <c r="O115" s="125"/>
      <c r="P115" s="125"/>
      <c r="Q115" s="125"/>
      <c r="R115" s="125"/>
      <c r="S115" s="125"/>
      <c r="T115" s="126"/>
      <c r="U115" s="126"/>
      <c r="V115" s="126"/>
      <c r="W115" s="126"/>
      <c r="X115" s="126"/>
      <c r="Y115" s="114"/>
      <c r="Z115" s="126">
        <f>IF(ISNA(E115*VLOOKUP($C115,Hypothèses!$D$6:$F$13,3,0)),0,E115*VLOOKUP($C115,Hypothèses!$D$6:$F$13,3,0))</f>
        <v>0</v>
      </c>
      <c r="AA115" s="126">
        <f>IF(ISNA(F115*VLOOKUP($C115,Hypothèses!$D$6:$F$13,3,0)),0,F115*VLOOKUP($C115,Hypothèses!$D$6:$F$13,3,0))</f>
        <v>0</v>
      </c>
      <c r="AB115" s="126">
        <f>IF(ISNA(G115*VLOOKUP($C115,Hypothèses!$D$6:$F$13,3,0)),0,G115*VLOOKUP($C115,Hypothèses!$D$6:$F$13,3,0))</f>
        <v>0</v>
      </c>
      <c r="AC115" s="126">
        <f>IF(ISNA(H115*VLOOKUP($C115,Hypothèses!$D$6:$F$13,3,0)),0,H115*VLOOKUP($C115,Hypothèses!$D$6:$F$13,3,0))</f>
        <v>0</v>
      </c>
      <c r="AD115" s="126">
        <f>IF(ISNA(I115*VLOOKUP($C115,Hypothèses!$D$6:$F$13,3,0)),0,I115*VLOOKUP($C115,Hypothèses!$D$6:$F$13,3,0))</f>
        <v>0</v>
      </c>
      <c r="AE115" s="126">
        <f>IF(ISNA(J115*VLOOKUP($C115,Hypothèses!$D$6:$F$13,3,0)),0,J115*VLOOKUP($C115,Hypothèses!$D$6:$F$13,3,0))</f>
        <v>0</v>
      </c>
      <c r="AF115" s="126">
        <f>IF(ISNA(K115*VLOOKUP($C115,Hypothèses!$D$6:$F$13,3,0)),0,K115*VLOOKUP($C115,Hypothèses!$D$6:$F$13,3,0))</f>
        <v>0</v>
      </c>
      <c r="AG115" s="126">
        <f>IF(ISNA(L115*VLOOKUP($C115,Hypothèses!$D$6:$F$13,3,0)),0,L115*VLOOKUP($C115,Hypothèses!$D$6:$F$13,3,0))</f>
        <v>0</v>
      </c>
      <c r="AH115" s="126">
        <f>IF(ISNA(M115*VLOOKUP($C115,Hypothèses!$D$6:$F$13,3,0)),0,M115*VLOOKUP($C115,Hypothèses!$D$6:$F$13,3,0))</f>
        <v>0</v>
      </c>
      <c r="AI115" s="126">
        <f>IF(ISNA(N115*VLOOKUP($C115,Hypothèses!$D$6:$F$13,3,0)),0,N115*VLOOKUP($C115,Hypothèses!$D$6:$F$13,3,0))</f>
        <v>0</v>
      </c>
      <c r="AJ115" s="126">
        <f>IF(ISNA(O115*VLOOKUP($C115,Hypothèses!$D$6:$F$13,3,0)),0,O115*VLOOKUP($C115,Hypothèses!$D$6:$F$13,3,0))</f>
        <v>0</v>
      </c>
      <c r="AK115" s="126">
        <f>IF(ISNA(P115*VLOOKUP($C115,Hypothèses!$D$6:$F$13,3,0)),0,P115*VLOOKUP($C115,Hypothèses!$D$6:$F$13,3,0))</f>
        <v>0</v>
      </c>
      <c r="AL115" s="126">
        <f>IF(ISNA(Q115*VLOOKUP($C115,Hypothèses!$D$6:$F$13,3,0)),0,Q115*VLOOKUP($C115,Hypothèses!$D$6:$F$13,3,0))</f>
        <v>0</v>
      </c>
      <c r="AM115" s="126">
        <f>IF(ISNA(R115*VLOOKUP($C115,Hypothèses!$D$6:$F$13,3,0)),0,R115*VLOOKUP($C115,Hypothèses!$D$6:$F$13,3,0))</f>
        <v>0</v>
      </c>
      <c r="AN115" s="126">
        <f>IF(ISNA(S115*VLOOKUP($C115,Hypothèses!$D$6:$F$13,3,0)),0,S115*VLOOKUP($C115,Hypothèses!$D$6:$F$13,3,0))</f>
        <v>0</v>
      </c>
      <c r="AO115" s="126" t="e">
        <f>IF(ISNA(#REF!*VLOOKUP($C115,Hypothèses!$D$6:$F$13,3,0)),0,#REF!*VLOOKUP($C115,Hypothèses!$D$6:$F$13,3,0))</f>
        <v>#REF!</v>
      </c>
      <c r="AP115" s="126" t="e">
        <f>IF(ISNA(#REF!*VLOOKUP($C115,Hypothèses!$D$6:$F$13,3,0)),0,#REF!*VLOOKUP($C115,Hypothèses!$D$6:$F$13,3,0))</f>
        <v>#REF!</v>
      </c>
      <c r="AQ115" s="126" t="e">
        <f>IF(ISNA(#REF!*VLOOKUP($C115,Hypothèses!$D$6:$F$13,3,0)),0,#REF!*VLOOKUP($C115,Hypothèses!$D$6:$F$13,3,0))</f>
        <v>#REF!</v>
      </c>
      <c r="AR115" s="126" t="e">
        <f>IF(ISNA(#REF!*VLOOKUP($C115,Hypothèses!$D$6:$F$13,3,0)),0,#REF!*VLOOKUP($C115,Hypothèses!$D$6:$F$13,3,0))</f>
        <v>#REF!</v>
      </c>
      <c r="AS115" s="126" t="e">
        <f>IF(ISNA(#REF!*VLOOKUP($C115,Hypothèses!$D$6:$F$13,3,0)),0,#REF!*VLOOKUP($C115,Hypothèses!$D$6:$F$13,3,0))</f>
        <v>#REF!</v>
      </c>
      <c r="AT115" s="126" t="e">
        <f>IF(ISNA(#REF!*VLOOKUP($C115,Hypothèses!$D$6:$F$13,3,0)),0,#REF!*VLOOKUP($C115,Hypothèses!$D$6:$F$13,3,0))</f>
        <v>#REF!</v>
      </c>
      <c r="AU115" s="126" t="e">
        <f>IF(ISNA(#REF!*VLOOKUP($C115,Hypothèses!$D$6:$F$13,3,0)),0,#REF!*VLOOKUP($C115,Hypothèses!$D$6:$F$13,3,0))</f>
        <v>#REF!</v>
      </c>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9"/>
      <c r="CE115" s="119"/>
      <c r="CF115" s="119"/>
      <c r="CG115" s="119"/>
      <c r="CH115" s="119"/>
      <c r="CI115" s="119"/>
      <c r="CJ115" s="119"/>
      <c r="CK115" s="119"/>
      <c r="CL115" s="119"/>
      <c r="CM115" s="119"/>
      <c r="CN115" s="119"/>
      <c r="CO115" s="119"/>
      <c r="CP115" s="119"/>
      <c r="CQ115" s="119"/>
      <c r="CR115" s="119"/>
      <c r="CS115" s="119"/>
      <c r="CT115" s="119"/>
    </row>
    <row r="116" spans="1:98" s="120" customFormat="1">
      <c r="A116" s="124">
        <v>109</v>
      </c>
      <c r="B116" s="125"/>
      <c r="C116" s="125"/>
      <c r="D116" s="124" t="str">
        <f>IF(ISNA(VLOOKUP(C116,Hypothèses!$D$6:$G$14,4,0)),"",VLOOKUP(C116,Hypothèses!$D$6:$G$14,4,0))</f>
        <v/>
      </c>
      <c r="E116" s="125"/>
      <c r="F116" s="125"/>
      <c r="G116" s="125"/>
      <c r="H116" s="125"/>
      <c r="I116" s="125"/>
      <c r="J116" s="125"/>
      <c r="K116" s="125"/>
      <c r="L116" s="125"/>
      <c r="M116" s="125"/>
      <c r="N116" s="125"/>
      <c r="O116" s="125"/>
      <c r="P116" s="125"/>
      <c r="Q116" s="125"/>
      <c r="R116" s="125"/>
      <c r="S116" s="125"/>
      <c r="T116" s="126"/>
      <c r="U116" s="126"/>
      <c r="V116" s="126"/>
      <c r="W116" s="126"/>
      <c r="X116" s="126"/>
      <c r="Y116" s="114"/>
      <c r="Z116" s="126">
        <f>IF(ISNA(E116*VLOOKUP($C116,Hypothèses!$D$6:$F$13,3,0)),0,E116*VLOOKUP($C116,Hypothèses!$D$6:$F$13,3,0))</f>
        <v>0</v>
      </c>
      <c r="AA116" s="126">
        <f>IF(ISNA(F116*VLOOKUP($C116,Hypothèses!$D$6:$F$13,3,0)),0,F116*VLOOKUP($C116,Hypothèses!$D$6:$F$13,3,0))</f>
        <v>0</v>
      </c>
      <c r="AB116" s="126">
        <f>IF(ISNA(G116*VLOOKUP($C116,Hypothèses!$D$6:$F$13,3,0)),0,G116*VLOOKUP($C116,Hypothèses!$D$6:$F$13,3,0))</f>
        <v>0</v>
      </c>
      <c r="AC116" s="126">
        <f>IF(ISNA(H116*VLOOKUP($C116,Hypothèses!$D$6:$F$13,3,0)),0,H116*VLOOKUP($C116,Hypothèses!$D$6:$F$13,3,0))</f>
        <v>0</v>
      </c>
      <c r="AD116" s="126">
        <f>IF(ISNA(I116*VLOOKUP($C116,Hypothèses!$D$6:$F$13,3,0)),0,I116*VLOOKUP($C116,Hypothèses!$D$6:$F$13,3,0))</f>
        <v>0</v>
      </c>
      <c r="AE116" s="126">
        <f>IF(ISNA(J116*VLOOKUP($C116,Hypothèses!$D$6:$F$13,3,0)),0,J116*VLOOKUP($C116,Hypothèses!$D$6:$F$13,3,0))</f>
        <v>0</v>
      </c>
      <c r="AF116" s="126">
        <f>IF(ISNA(K116*VLOOKUP($C116,Hypothèses!$D$6:$F$13,3,0)),0,K116*VLOOKUP($C116,Hypothèses!$D$6:$F$13,3,0))</f>
        <v>0</v>
      </c>
      <c r="AG116" s="126">
        <f>IF(ISNA(L116*VLOOKUP($C116,Hypothèses!$D$6:$F$13,3,0)),0,L116*VLOOKUP($C116,Hypothèses!$D$6:$F$13,3,0))</f>
        <v>0</v>
      </c>
      <c r="AH116" s="126">
        <f>IF(ISNA(M116*VLOOKUP($C116,Hypothèses!$D$6:$F$13,3,0)),0,M116*VLOOKUP($C116,Hypothèses!$D$6:$F$13,3,0))</f>
        <v>0</v>
      </c>
      <c r="AI116" s="126">
        <f>IF(ISNA(N116*VLOOKUP($C116,Hypothèses!$D$6:$F$13,3,0)),0,N116*VLOOKUP($C116,Hypothèses!$D$6:$F$13,3,0))</f>
        <v>0</v>
      </c>
      <c r="AJ116" s="126">
        <f>IF(ISNA(O116*VLOOKUP($C116,Hypothèses!$D$6:$F$13,3,0)),0,O116*VLOOKUP($C116,Hypothèses!$D$6:$F$13,3,0))</f>
        <v>0</v>
      </c>
      <c r="AK116" s="126">
        <f>IF(ISNA(P116*VLOOKUP($C116,Hypothèses!$D$6:$F$13,3,0)),0,P116*VLOOKUP($C116,Hypothèses!$D$6:$F$13,3,0))</f>
        <v>0</v>
      </c>
      <c r="AL116" s="126">
        <f>IF(ISNA(Q116*VLOOKUP($C116,Hypothèses!$D$6:$F$13,3,0)),0,Q116*VLOOKUP($C116,Hypothèses!$D$6:$F$13,3,0))</f>
        <v>0</v>
      </c>
      <c r="AM116" s="126">
        <f>IF(ISNA(R116*VLOOKUP($C116,Hypothèses!$D$6:$F$13,3,0)),0,R116*VLOOKUP($C116,Hypothèses!$D$6:$F$13,3,0))</f>
        <v>0</v>
      </c>
      <c r="AN116" s="126">
        <f>IF(ISNA(S116*VLOOKUP($C116,Hypothèses!$D$6:$F$13,3,0)),0,S116*VLOOKUP($C116,Hypothèses!$D$6:$F$13,3,0))</f>
        <v>0</v>
      </c>
      <c r="AO116" s="126" t="e">
        <f>IF(ISNA(#REF!*VLOOKUP($C116,Hypothèses!$D$6:$F$13,3,0)),0,#REF!*VLOOKUP($C116,Hypothèses!$D$6:$F$13,3,0))</f>
        <v>#REF!</v>
      </c>
      <c r="AP116" s="126" t="e">
        <f>IF(ISNA(#REF!*VLOOKUP($C116,Hypothèses!$D$6:$F$13,3,0)),0,#REF!*VLOOKUP($C116,Hypothèses!$D$6:$F$13,3,0))</f>
        <v>#REF!</v>
      </c>
      <c r="AQ116" s="126" t="e">
        <f>IF(ISNA(#REF!*VLOOKUP($C116,Hypothèses!$D$6:$F$13,3,0)),0,#REF!*VLOOKUP($C116,Hypothèses!$D$6:$F$13,3,0))</f>
        <v>#REF!</v>
      </c>
      <c r="AR116" s="126" t="e">
        <f>IF(ISNA(#REF!*VLOOKUP($C116,Hypothèses!$D$6:$F$13,3,0)),0,#REF!*VLOOKUP($C116,Hypothèses!$D$6:$F$13,3,0))</f>
        <v>#REF!</v>
      </c>
      <c r="AS116" s="126" t="e">
        <f>IF(ISNA(#REF!*VLOOKUP($C116,Hypothèses!$D$6:$F$13,3,0)),0,#REF!*VLOOKUP($C116,Hypothèses!$D$6:$F$13,3,0))</f>
        <v>#REF!</v>
      </c>
      <c r="AT116" s="126" t="e">
        <f>IF(ISNA(#REF!*VLOOKUP($C116,Hypothèses!$D$6:$F$13,3,0)),0,#REF!*VLOOKUP($C116,Hypothèses!$D$6:$F$13,3,0))</f>
        <v>#REF!</v>
      </c>
      <c r="AU116" s="126" t="e">
        <f>IF(ISNA(#REF!*VLOOKUP($C116,Hypothèses!$D$6:$F$13,3,0)),0,#REF!*VLOOKUP($C116,Hypothèses!$D$6:$F$13,3,0))</f>
        <v>#REF!</v>
      </c>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9"/>
      <c r="CE116" s="119"/>
      <c r="CF116" s="119"/>
      <c r="CG116" s="119"/>
      <c r="CH116" s="119"/>
      <c r="CI116" s="119"/>
      <c r="CJ116" s="119"/>
      <c r="CK116" s="119"/>
      <c r="CL116" s="119"/>
      <c r="CM116" s="119"/>
      <c r="CN116" s="119"/>
      <c r="CO116" s="119"/>
      <c r="CP116" s="119"/>
      <c r="CQ116" s="119"/>
      <c r="CR116" s="119"/>
      <c r="CS116" s="119"/>
      <c r="CT116" s="119"/>
    </row>
    <row r="117" spans="1:98" s="120" customFormat="1">
      <c r="A117" s="124">
        <v>110</v>
      </c>
      <c r="B117" s="125"/>
      <c r="C117" s="125"/>
      <c r="D117" s="124" t="str">
        <f>IF(ISNA(VLOOKUP(C117,Hypothèses!$D$6:$G$14,4,0)),"",VLOOKUP(C117,Hypothèses!$D$6:$G$14,4,0))</f>
        <v/>
      </c>
      <c r="E117" s="125"/>
      <c r="F117" s="125"/>
      <c r="G117" s="125"/>
      <c r="H117" s="125"/>
      <c r="I117" s="125"/>
      <c r="J117" s="125"/>
      <c r="K117" s="125"/>
      <c r="L117" s="125"/>
      <c r="M117" s="125"/>
      <c r="N117" s="125"/>
      <c r="O117" s="125"/>
      <c r="P117" s="125"/>
      <c r="Q117" s="125"/>
      <c r="R117" s="125"/>
      <c r="S117" s="125"/>
      <c r="T117" s="126"/>
      <c r="U117" s="126"/>
      <c r="V117" s="126"/>
      <c r="W117" s="126"/>
      <c r="X117" s="126"/>
      <c r="Y117" s="114"/>
      <c r="Z117" s="126">
        <f>IF(ISNA(E117*VLOOKUP($C117,Hypothèses!$D$6:$F$13,3,0)),0,E117*VLOOKUP($C117,Hypothèses!$D$6:$F$13,3,0))</f>
        <v>0</v>
      </c>
      <c r="AA117" s="126">
        <f>IF(ISNA(F117*VLOOKUP($C117,Hypothèses!$D$6:$F$13,3,0)),0,F117*VLOOKUP($C117,Hypothèses!$D$6:$F$13,3,0))</f>
        <v>0</v>
      </c>
      <c r="AB117" s="126">
        <f>IF(ISNA(G117*VLOOKUP($C117,Hypothèses!$D$6:$F$13,3,0)),0,G117*VLOOKUP($C117,Hypothèses!$D$6:$F$13,3,0))</f>
        <v>0</v>
      </c>
      <c r="AC117" s="126">
        <f>IF(ISNA(H117*VLOOKUP($C117,Hypothèses!$D$6:$F$13,3,0)),0,H117*VLOOKUP($C117,Hypothèses!$D$6:$F$13,3,0))</f>
        <v>0</v>
      </c>
      <c r="AD117" s="126">
        <f>IF(ISNA(I117*VLOOKUP($C117,Hypothèses!$D$6:$F$13,3,0)),0,I117*VLOOKUP($C117,Hypothèses!$D$6:$F$13,3,0))</f>
        <v>0</v>
      </c>
      <c r="AE117" s="126">
        <f>IF(ISNA(J117*VLOOKUP($C117,Hypothèses!$D$6:$F$13,3,0)),0,J117*VLOOKUP($C117,Hypothèses!$D$6:$F$13,3,0))</f>
        <v>0</v>
      </c>
      <c r="AF117" s="126">
        <f>IF(ISNA(K117*VLOOKUP($C117,Hypothèses!$D$6:$F$13,3,0)),0,K117*VLOOKUP($C117,Hypothèses!$D$6:$F$13,3,0))</f>
        <v>0</v>
      </c>
      <c r="AG117" s="126">
        <f>IF(ISNA(L117*VLOOKUP($C117,Hypothèses!$D$6:$F$13,3,0)),0,L117*VLOOKUP($C117,Hypothèses!$D$6:$F$13,3,0))</f>
        <v>0</v>
      </c>
      <c r="AH117" s="126">
        <f>IF(ISNA(M117*VLOOKUP($C117,Hypothèses!$D$6:$F$13,3,0)),0,M117*VLOOKUP($C117,Hypothèses!$D$6:$F$13,3,0))</f>
        <v>0</v>
      </c>
      <c r="AI117" s="126">
        <f>IF(ISNA(N117*VLOOKUP($C117,Hypothèses!$D$6:$F$13,3,0)),0,N117*VLOOKUP($C117,Hypothèses!$D$6:$F$13,3,0))</f>
        <v>0</v>
      </c>
      <c r="AJ117" s="126">
        <f>IF(ISNA(O117*VLOOKUP($C117,Hypothèses!$D$6:$F$13,3,0)),0,O117*VLOOKUP($C117,Hypothèses!$D$6:$F$13,3,0))</f>
        <v>0</v>
      </c>
      <c r="AK117" s="126">
        <f>IF(ISNA(P117*VLOOKUP($C117,Hypothèses!$D$6:$F$13,3,0)),0,P117*VLOOKUP($C117,Hypothèses!$D$6:$F$13,3,0))</f>
        <v>0</v>
      </c>
      <c r="AL117" s="126">
        <f>IF(ISNA(Q117*VLOOKUP($C117,Hypothèses!$D$6:$F$13,3,0)),0,Q117*VLOOKUP($C117,Hypothèses!$D$6:$F$13,3,0))</f>
        <v>0</v>
      </c>
      <c r="AM117" s="126">
        <f>IF(ISNA(R117*VLOOKUP($C117,Hypothèses!$D$6:$F$13,3,0)),0,R117*VLOOKUP($C117,Hypothèses!$D$6:$F$13,3,0))</f>
        <v>0</v>
      </c>
      <c r="AN117" s="126">
        <f>IF(ISNA(S117*VLOOKUP($C117,Hypothèses!$D$6:$F$13,3,0)),0,S117*VLOOKUP($C117,Hypothèses!$D$6:$F$13,3,0))</f>
        <v>0</v>
      </c>
      <c r="AO117" s="126" t="e">
        <f>IF(ISNA(#REF!*VLOOKUP($C117,Hypothèses!$D$6:$F$13,3,0)),0,#REF!*VLOOKUP($C117,Hypothèses!$D$6:$F$13,3,0))</f>
        <v>#REF!</v>
      </c>
      <c r="AP117" s="126" t="e">
        <f>IF(ISNA(#REF!*VLOOKUP($C117,Hypothèses!$D$6:$F$13,3,0)),0,#REF!*VLOOKUP($C117,Hypothèses!$D$6:$F$13,3,0))</f>
        <v>#REF!</v>
      </c>
      <c r="AQ117" s="126" t="e">
        <f>IF(ISNA(#REF!*VLOOKUP($C117,Hypothèses!$D$6:$F$13,3,0)),0,#REF!*VLOOKUP($C117,Hypothèses!$D$6:$F$13,3,0))</f>
        <v>#REF!</v>
      </c>
      <c r="AR117" s="126" t="e">
        <f>IF(ISNA(#REF!*VLOOKUP($C117,Hypothèses!$D$6:$F$13,3,0)),0,#REF!*VLOOKUP($C117,Hypothèses!$D$6:$F$13,3,0))</f>
        <v>#REF!</v>
      </c>
      <c r="AS117" s="126" t="e">
        <f>IF(ISNA(#REF!*VLOOKUP($C117,Hypothèses!$D$6:$F$13,3,0)),0,#REF!*VLOOKUP($C117,Hypothèses!$D$6:$F$13,3,0))</f>
        <v>#REF!</v>
      </c>
      <c r="AT117" s="126" t="e">
        <f>IF(ISNA(#REF!*VLOOKUP($C117,Hypothèses!$D$6:$F$13,3,0)),0,#REF!*VLOOKUP($C117,Hypothèses!$D$6:$F$13,3,0))</f>
        <v>#REF!</v>
      </c>
      <c r="AU117" s="126" t="e">
        <f>IF(ISNA(#REF!*VLOOKUP($C117,Hypothèses!$D$6:$F$13,3,0)),0,#REF!*VLOOKUP($C117,Hypothèses!$D$6:$F$13,3,0))</f>
        <v>#REF!</v>
      </c>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19"/>
      <c r="CE117" s="119"/>
      <c r="CF117" s="119"/>
      <c r="CG117" s="119"/>
      <c r="CH117" s="119"/>
      <c r="CI117" s="119"/>
      <c r="CJ117" s="119"/>
      <c r="CK117" s="119"/>
      <c r="CL117" s="119"/>
      <c r="CM117" s="119"/>
      <c r="CN117" s="119"/>
      <c r="CO117" s="119"/>
      <c r="CP117" s="119"/>
      <c r="CQ117" s="119"/>
      <c r="CR117" s="119"/>
      <c r="CS117" s="119"/>
      <c r="CT117" s="119"/>
    </row>
    <row r="118" spans="1:98" s="120" customFormat="1">
      <c r="A118" s="124">
        <v>111</v>
      </c>
      <c r="B118" s="125"/>
      <c r="C118" s="125"/>
      <c r="D118" s="124" t="str">
        <f>IF(ISNA(VLOOKUP(C118,Hypothèses!$D$6:$G$14,4,0)),"",VLOOKUP(C118,Hypothèses!$D$6:$G$14,4,0))</f>
        <v/>
      </c>
      <c r="E118" s="125"/>
      <c r="F118" s="125"/>
      <c r="G118" s="125"/>
      <c r="H118" s="125"/>
      <c r="I118" s="125"/>
      <c r="J118" s="125"/>
      <c r="K118" s="125"/>
      <c r="L118" s="125"/>
      <c r="M118" s="125"/>
      <c r="N118" s="125"/>
      <c r="O118" s="125"/>
      <c r="P118" s="125"/>
      <c r="Q118" s="125"/>
      <c r="R118" s="125"/>
      <c r="S118" s="125"/>
      <c r="T118" s="126"/>
      <c r="U118" s="126"/>
      <c r="V118" s="126"/>
      <c r="W118" s="126"/>
      <c r="X118" s="126"/>
      <c r="Y118" s="114"/>
      <c r="Z118" s="126">
        <f>IF(ISNA(E118*VLOOKUP($C118,Hypothèses!$D$6:$F$13,3,0)),0,E118*VLOOKUP($C118,Hypothèses!$D$6:$F$13,3,0))</f>
        <v>0</v>
      </c>
      <c r="AA118" s="126">
        <f>IF(ISNA(F118*VLOOKUP($C118,Hypothèses!$D$6:$F$13,3,0)),0,F118*VLOOKUP($C118,Hypothèses!$D$6:$F$13,3,0))</f>
        <v>0</v>
      </c>
      <c r="AB118" s="126">
        <f>IF(ISNA(G118*VLOOKUP($C118,Hypothèses!$D$6:$F$13,3,0)),0,G118*VLOOKUP($C118,Hypothèses!$D$6:$F$13,3,0))</f>
        <v>0</v>
      </c>
      <c r="AC118" s="126">
        <f>IF(ISNA(H118*VLOOKUP($C118,Hypothèses!$D$6:$F$13,3,0)),0,H118*VLOOKUP($C118,Hypothèses!$D$6:$F$13,3,0))</f>
        <v>0</v>
      </c>
      <c r="AD118" s="126">
        <f>IF(ISNA(I118*VLOOKUP($C118,Hypothèses!$D$6:$F$13,3,0)),0,I118*VLOOKUP($C118,Hypothèses!$D$6:$F$13,3,0))</f>
        <v>0</v>
      </c>
      <c r="AE118" s="126">
        <f>IF(ISNA(J118*VLOOKUP($C118,Hypothèses!$D$6:$F$13,3,0)),0,J118*VLOOKUP($C118,Hypothèses!$D$6:$F$13,3,0))</f>
        <v>0</v>
      </c>
      <c r="AF118" s="126">
        <f>IF(ISNA(K118*VLOOKUP($C118,Hypothèses!$D$6:$F$13,3,0)),0,K118*VLOOKUP($C118,Hypothèses!$D$6:$F$13,3,0))</f>
        <v>0</v>
      </c>
      <c r="AG118" s="126">
        <f>IF(ISNA(L118*VLOOKUP($C118,Hypothèses!$D$6:$F$13,3,0)),0,L118*VLOOKUP($C118,Hypothèses!$D$6:$F$13,3,0))</f>
        <v>0</v>
      </c>
      <c r="AH118" s="126">
        <f>IF(ISNA(M118*VLOOKUP($C118,Hypothèses!$D$6:$F$13,3,0)),0,M118*VLOOKUP($C118,Hypothèses!$D$6:$F$13,3,0))</f>
        <v>0</v>
      </c>
      <c r="AI118" s="126">
        <f>IF(ISNA(N118*VLOOKUP($C118,Hypothèses!$D$6:$F$13,3,0)),0,N118*VLOOKUP($C118,Hypothèses!$D$6:$F$13,3,0))</f>
        <v>0</v>
      </c>
      <c r="AJ118" s="126">
        <f>IF(ISNA(O118*VLOOKUP($C118,Hypothèses!$D$6:$F$13,3,0)),0,O118*VLOOKUP($C118,Hypothèses!$D$6:$F$13,3,0))</f>
        <v>0</v>
      </c>
      <c r="AK118" s="126">
        <f>IF(ISNA(P118*VLOOKUP($C118,Hypothèses!$D$6:$F$13,3,0)),0,P118*VLOOKUP($C118,Hypothèses!$D$6:$F$13,3,0))</f>
        <v>0</v>
      </c>
      <c r="AL118" s="126">
        <f>IF(ISNA(Q118*VLOOKUP($C118,Hypothèses!$D$6:$F$13,3,0)),0,Q118*VLOOKUP($C118,Hypothèses!$D$6:$F$13,3,0))</f>
        <v>0</v>
      </c>
      <c r="AM118" s="126">
        <f>IF(ISNA(R118*VLOOKUP($C118,Hypothèses!$D$6:$F$13,3,0)),0,R118*VLOOKUP($C118,Hypothèses!$D$6:$F$13,3,0))</f>
        <v>0</v>
      </c>
      <c r="AN118" s="126">
        <f>IF(ISNA(S118*VLOOKUP($C118,Hypothèses!$D$6:$F$13,3,0)),0,S118*VLOOKUP($C118,Hypothèses!$D$6:$F$13,3,0))</f>
        <v>0</v>
      </c>
      <c r="AO118" s="126" t="e">
        <f>IF(ISNA(#REF!*VLOOKUP($C118,Hypothèses!$D$6:$F$13,3,0)),0,#REF!*VLOOKUP($C118,Hypothèses!$D$6:$F$13,3,0))</f>
        <v>#REF!</v>
      </c>
      <c r="AP118" s="126" t="e">
        <f>IF(ISNA(#REF!*VLOOKUP($C118,Hypothèses!$D$6:$F$13,3,0)),0,#REF!*VLOOKUP($C118,Hypothèses!$D$6:$F$13,3,0))</f>
        <v>#REF!</v>
      </c>
      <c r="AQ118" s="126" t="e">
        <f>IF(ISNA(#REF!*VLOOKUP($C118,Hypothèses!$D$6:$F$13,3,0)),0,#REF!*VLOOKUP($C118,Hypothèses!$D$6:$F$13,3,0))</f>
        <v>#REF!</v>
      </c>
      <c r="AR118" s="126" t="e">
        <f>IF(ISNA(#REF!*VLOOKUP($C118,Hypothèses!$D$6:$F$13,3,0)),0,#REF!*VLOOKUP($C118,Hypothèses!$D$6:$F$13,3,0))</f>
        <v>#REF!</v>
      </c>
      <c r="AS118" s="126" t="e">
        <f>IF(ISNA(#REF!*VLOOKUP($C118,Hypothèses!$D$6:$F$13,3,0)),0,#REF!*VLOOKUP($C118,Hypothèses!$D$6:$F$13,3,0))</f>
        <v>#REF!</v>
      </c>
      <c r="AT118" s="126" t="e">
        <f>IF(ISNA(#REF!*VLOOKUP($C118,Hypothèses!$D$6:$F$13,3,0)),0,#REF!*VLOOKUP($C118,Hypothèses!$D$6:$F$13,3,0))</f>
        <v>#REF!</v>
      </c>
      <c r="AU118" s="126" t="e">
        <f>IF(ISNA(#REF!*VLOOKUP($C118,Hypothèses!$D$6:$F$13,3,0)),0,#REF!*VLOOKUP($C118,Hypothèses!$D$6:$F$13,3,0))</f>
        <v>#REF!</v>
      </c>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9"/>
      <c r="CE118" s="119"/>
      <c r="CF118" s="119"/>
      <c r="CG118" s="119"/>
      <c r="CH118" s="119"/>
      <c r="CI118" s="119"/>
      <c r="CJ118" s="119"/>
      <c r="CK118" s="119"/>
      <c r="CL118" s="119"/>
      <c r="CM118" s="119"/>
      <c r="CN118" s="119"/>
      <c r="CO118" s="119"/>
      <c r="CP118" s="119"/>
      <c r="CQ118" s="119"/>
      <c r="CR118" s="119"/>
      <c r="CS118" s="119"/>
      <c r="CT118" s="119"/>
    </row>
    <row r="119" spans="1:98" s="120" customFormat="1">
      <c r="A119" s="124">
        <v>112</v>
      </c>
      <c r="B119" s="125"/>
      <c r="C119" s="125"/>
      <c r="D119" s="124" t="str">
        <f>IF(ISNA(VLOOKUP(C119,Hypothèses!$D$6:$G$14,4,0)),"",VLOOKUP(C119,Hypothèses!$D$6:$G$14,4,0))</f>
        <v/>
      </c>
      <c r="E119" s="125"/>
      <c r="F119" s="125"/>
      <c r="G119" s="125"/>
      <c r="H119" s="125"/>
      <c r="I119" s="125"/>
      <c r="J119" s="125"/>
      <c r="K119" s="125"/>
      <c r="L119" s="125"/>
      <c r="M119" s="125"/>
      <c r="N119" s="125"/>
      <c r="O119" s="125"/>
      <c r="P119" s="125"/>
      <c r="Q119" s="125"/>
      <c r="R119" s="125"/>
      <c r="S119" s="125"/>
      <c r="T119" s="126"/>
      <c r="U119" s="126"/>
      <c r="V119" s="126"/>
      <c r="W119" s="126"/>
      <c r="X119" s="126"/>
      <c r="Y119" s="114"/>
      <c r="Z119" s="126">
        <f>IF(ISNA(E119*VLOOKUP($C119,Hypothèses!$D$6:$F$13,3,0)),0,E119*VLOOKUP($C119,Hypothèses!$D$6:$F$13,3,0))</f>
        <v>0</v>
      </c>
      <c r="AA119" s="126">
        <f>IF(ISNA(F119*VLOOKUP($C119,Hypothèses!$D$6:$F$13,3,0)),0,F119*VLOOKUP($C119,Hypothèses!$D$6:$F$13,3,0))</f>
        <v>0</v>
      </c>
      <c r="AB119" s="126">
        <f>IF(ISNA(G119*VLOOKUP($C119,Hypothèses!$D$6:$F$13,3,0)),0,G119*VLOOKUP($C119,Hypothèses!$D$6:$F$13,3,0))</f>
        <v>0</v>
      </c>
      <c r="AC119" s="126">
        <f>IF(ISNA(H119*VLOOKUP($C119,Hypothèses!$D$6:$F$13,3,0)),0,H119*VLOOKUP($C119,Hypothèses!$D$6:$F$13,3,0))</f>
        <v>0</v>
      </c>
      <c r="AD119" s="126">
        <f>IF(ISNA(I119*VLOOKUP($C119,Hypothèses!$D$6:$F$13,3,0)),0,I119*VLOOKUP($C119,Hypothèses!$D$6:$F$13,3,0))</f>
        <v>0</v>
      </c>
      <c r="AE119" s="126">
        <f>IF(ISNA(J119*VLOOKUP($C119,Hypothèses!$D$6:$F$13,3,0)),0,J119*VLOOKUP($C119,Hypothèses!$D$6:$F$13,3,0))</f>
        <v>0</v>
      </c>
      <c r="AF119" s="126">
        <f>IF(ISNA(K119*VLOOKUP($C119,Hypothèses!$D$6:$F$13,3,0)),0,K119*VLOOKUP($C119,Hypothèses!$D$6:$F$13,3,0))</f>
        <v>0</v>
      </c>
      <c r="AG119" s="126">
        <f>IF(ISNA(L119*VLOOKUP($C119,Hypothèses!$D$6:$F$13,3,0)),0,L119*VLOOKUP($C119,Hypothèses!$D$6:$F$13,3,0))</f>
        <v>0</v>
      </c>
      <c r="AH119" s="126">
        <f>IF(ISNA(M119*VLOOKUP($C119,Hypothèses!$D$6:$F$13,3,0)),0,M119*VLOOKUP($C119,Hypothèses!$D$6:$F$13,3,0))</f>
        <v>0</v>
      </c>
      <c r="AI119" s="126">
        <f>IF(ISNA(N119*VLOOKUP($C119,Hypothèses!$D$6:$F$13,3,0)),0,N119*VLOOKUP($C119,Hypothèses!$D$6:$F$13,3,0))</f>
        <v>0</v>
      </c>
      <c r="AJ119" s="126">
        <f>IF(ISNA(O119*VLOOKUP($C119,Hypothèses!$D$6:$F$13,3,0)),0,O119*VLOOKUP($C119,Hypothèses!$D$6:$F$13,3,0))</f>
        <v>0</v>
      </c>
      <c r="AK119" s="126">
        <f>IF(ISNA(P119*VLOOKUP($C119,Hypothèses!$D$6:$F$13,3,0)),0,P119*VLOOKUP($C119,Hypothèses!$D$6:$F$13,3,0))</f>
        <v>0</v>
      </c>
      <c r="AL119" s="126">
        <f>IF(ISNA(Q119*VLOOKUP($C119,Hypothèses!$D$6:$F$13,3,0)),0,Q119*VLOOKUP($C119,Hypothèses!$D$6:$F$13,3,0))</f>
        <v>0</v>
      </c>
      <c r="AM119" s="126">
        <f>IF(ISNA(R119*VLOOKUP($C119,Hypothèses!$D$6:$F$13,3,0)),0,R119*VLOOKUP($C119,Hypothèses!$D$6:$F$13,3,0))</f>
        <v>0</v>
      </c>
      <c r="AN119" s="126">
        <f>IF(ISNA(S119*VLOOKUP($C119,Hypothèses!$D$6:$F$13,3,0)),0,S119*VLOOKUP($C119,Hypothèses!$D$6:$F$13,3,0))</f>
        <v>0</v>
      </c>
      <c r="AO119" s="126" t="e">
        <f>IF(ISNA(#REF!*VLOOKUP($C119,Hypothèses!$D$6:$F$13,3,0)),0,#REF!*VLOOKUP($C119,Hypothèses!$D$6:$F$13,3,0))</f>
        <v>#REF!</v>
      </c>
      <c r="AP119" s="126" t="e">
        <f>IF(ISNA(#REF!*VLOOKUP($C119,Hypothèses!$D$6:$F$13,3,0)),0,#REF!*VLOOKUP($C119,Hypothèses!$D$6:$F$13,3,0))</f>
        <v>#REF!</v>
      </c>
      <c r="AQ119" s="126" t="e">
        <f>IF(ISNA(#REF!*VLOOKUP($C119,Hypothèses!$D$6:$F$13,3,0)),0,#REF!*VLOOKUP($C119,Hypothèses!$D$6:$F$13,3,0))</f>
        <v>#REF!</v>
      </c>
      <c r="AR119" s="126" t="e">
        <f>IF(ISNA(#REF!*VLOOKUP($C119,Hypothèses!$D$6:$F$13,3,0)),0,#REF!*VLOOKUP($C119,Hypothèses!$D$6:$F$13,3,0))</f>
        <v>#REF!</v>
      </c>
      <c r="AS119" s="126" t="e">
        <f>IF(ISNA(#REF!*VLOOKUP($C119,Hypothèses!$D$6:$F$13,3,0)),0,#REF!*VLOOKUP($C119,Hypothèses!$D$6:$F$13,3,0))</f>
        <v>#REF!</v>
      </c>
      <c r="AT119" s="126" t="e">
        <f>IF(ISNA(#REF!*VLOOKUP($C119,Hypothèses!$D$6:$F$13,3,0)),0,#REF!*VLOOKUP($C119,Hypothèses!$D$6:$F$13,3,0))</f>
        <v>#REF!</v>
      </c>
      <c r="AU119" s="126" t="e">
        <f>IF(ISNA(#REF!*VLOOKUP($C119,Hypothèses!$D$6:$F$13,3,0)),0,#REF!*VLOOKUP($C119,Hypothèses!$D$6:$F$13,3,0))</f>
        <v>#REF!</v>
      </c>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9"/>
      <c r="CE119" s="119"/>
      <c r="CF119" s="119"/>
      <c r="CG119" s="119"/>
      <c r="CH119" s="119"/>
      <c r="CI119" s="119"/>
      <c r="CJ119" s="119"/>
      <c r="CK119" s="119"/>
      <c r="CL119" s="119"/>
      <c r="CM119" s="119"/>
      <c r="CN119" s="119"/>
      <c r="CO119" s="119"/>
      <c r="CP119" s="119"/>
      <c r="CQ119" s="119"/>
      <c r="CR119" s="119"/>
      <c r="CS119" s="119"/>
      <c r="CT119" s="119"/>
    </row>
    <row r="120" spans="1:98" s="120" customFormat="1">
      <c r="A120" s="124">
        <v>113</v>
      </c>
      <c r="B120" s="125"/>
      <c r="C120" s="125"/>
      <c r="D120" s="124" t="str">
        <f>IF(ISNA(VLOOKUP(C120,Hypothèses!$D$6:$G$14,4,0)),"",VLOOKUP(C120,Hypothèses!$D$6:$G$14,4,0))</f>
        <v/>
      </c>
      <c r="E120" s="125"/>
      <c r="F120" s="125"/>
      <c r="G120" s="125"/>
      <c r="H120" s="125"/>
      <c r="I120" s="125"/>
      <c r="J120" s="125"/>
      <c r="K120" s="125"/>
      <c r="L120" s="125"/>
      <c r="M120" s="125"/>
      <c r="N120" s="125"/>
      <c r="O120" s="125"/>
      <c r="P120" s="125"/>
      <c r="Q120" s="125"/>
      <c r="R120" s="125"/>
      <c r="S120" s="125"/>
      <c r="T120" s="126"/>
      <c r="U120" s="126"/>
      <c r="V120" s="126"/>
      <c r="W120" s="126"/>
      <c r="X120" s="126"/>
      <c r="Y120" s="114"/>
      <c r="Z120" s="126">
        <f>IF(ISNA(E120*VLOOKUP($C120,Hypothèses!$D$6:$F$13,3,0)),0,E120*VLOOKUP($C120,Hypothèses!$D$6:$F$13,3,0))</f>
        <v>0</v>
      </c>
      <c r="AA120" s="126">
        <f>IF(ISNA(F120*VLOOKUP($C120,Hypothèses!$D$6:$F$13,3,0)),0,F120*VLOOKUP($C120,Hypothèses!$D$6:$F$13,3,0))</f>
        <v>0</v>
      </c>
      <c r="AB120" s="126">
        <f>IF(ISNA(G120*VLOOKUP($C120,Hypothèses!$D$6:$F$13,3,0)),0,G120*VLOOKUP($C120,Hypothèses!$D$6:$F$13,3,0))</f>
        <v>0</v>
      </c>
      <c r="AC120" s="126">
        <f>IF(ISNA(H120*VLOOKUP($C120,Hypothèses!$D$6:$F$13,3,0)),0,H120*VLOOKUP($C120,Hypothèses!$D$6:$F$13,3,0))</f>
        <v>0</v>
      </c>
      <c r="AD120" s="126">
        <f>IF(ISNA(I120*VLOOKUP($C120,Hypothèses!$D$6:$F$13,3,0)),0,I120*VLOOKUP($C120,Hypothèses!$D$6:$F$13,3,0))</f>
        <v>0</v>
      </c>
      <c r="AE120" s="126">
        <f>IF(ISNA(J120*VLOOKUP($C120,Hypothèses!$D$6:$F$13,3,0)),0,J120*VLOOKUP($C120,Hypothèses!$D$6:$F$13,3,0))</f>
        <v>0</v>
      </c>
      <c r="AF120" s="126">
        <f>IF(ISNA(K120*VLOOKUP($C120,Hypothèses!$D$6:$F$13,3,0)),0,K120*VLOOKUP($C120,Hypothèses!$D$6:$F$13,3,0))</f>
        <v>0</v>
      </c>
      <c r="AG120" s="126">
        <f>IF(ISNA(L120*VLOOKUP($C120,Hypothèses!$D$6:$F$13,3,0)),0,L120*VLOOKUP($C120,Hypothèses!$D$6:$F$13,3,0))</f>
        <v>0</v>
      </c>
      <c r="AH120" s="126">
        <f>IF(ISNA(M120*VLOOKUP($C120,Hypothèses!$D$6:$F$13,3,0)),0,M120*VLOOKUP($C120,Hypothèses!$D$6:$F$13,3,0))</f>
        <v>0</v>
      </c>
      <c r="AI120" s="126">
        <f>IF(ISNA(N120*VLOOKUP($C120,Hypothèses!$D$6:$F$13,3,0)),0,N120*VLOOKUP($C120,Hypothèses!$D$6:$F$13,3,0))</f>
        <v>0</v>
      </c>
      <c r="AJ120" s="126">
        <f>IF(ISNA(O120*VLOOKUP($C120,Hypothèses!$D$6:$F$13,3,0)),0,O120*VLOOKUP($C120,Hypothèses!$D$6:$F$13,3,0))</f>
        <v>0</v>
      </c>
      <c r="AK120" s="126">
        <f>IF(ISNA(P120*VLOOKUP($C120,Hypothèses!$D$6:$F$13,3,0)),0,P120*VLOOKUP($C120,Hypothèses!$D$6:$F$13,3,0))</f>
        <v>0</v>
      </c>
      <c r="AL120" s="126">
        <f>IF(ISNA(Q120*VLOOKUP($C120,Hypothèses!$D$6:$F$13,3,0)),0,Q120*VLOOKUP($C120,Hypothèses!$D$6:$F$13,3,0))</f>
        <v>0</v>
      </c>
      <c r="AM120" s="126">
        <f>IF(ISNA(R120*VLOOKUP($C120,Hypothèses!$D$6:$F$13,3,0)),0,R120*VLOOKUP($C120,Hypothèses!$D$6:$F$13,3,0))</f>
        <v>0</v>
      </c>
      <c r="AN120" s="126">
        <f>IF(ISNA(S120*VLOOKUP($C120,Hypothèses!$D$6:$F$13,3,0)),0,S120*VLOOKUP($C120,Hypothèses!$D$6:$F$13,3,0))</f>
        <v>0</v>
      </c>
      <c r="AO120" s="126" t="e">
        <f>IF(ISNA(#REF!*VLOOKUP($C120,Hypothèses!$D$6:$F$13,3,0)),0,#REF!*VLOOKUP($C120,Hypothèses!$D$6:$F$13,3,0))</f>
        <v>#REF!</v>
      </c>
      <c r="AP120" s="126" t="e">
        <f>IF(ISNA(#REF!*VLOOKUP($C120,Hypothèses!$D$6:$F$13,3,0)),0,#REF!*VLOOKUP($C120,Hypothèses!$D$6:$F$13,3,0))</f>
        <v>#REF!</v>
      </c>
      <c r="AQ120" s="126" t="e">
        <f>IF(ISNA(#REF!*VLOOKUP($C120,Hypothèses!$D$6:$F$13,3,0)),0,#REF!*VLOOKUP($C120,Hypothèses!$D$6:$F$13,3,0))</f>
        <v>#REF!</v>
      </c>
      <c r="AR120" s="126" t="e">
        <f>IF(ISNA(#REF!*VLOOKUP($C120,Hypothèses!$D$6:$F$13,3,0)),0,#REF!*VLOOKUP($C120,Hypothèses!$D$6:$F$13,3,0))</f>
        <v>#REF!</v>
      </c>
      <c r="AS120" s="126" t="e">
        <f>IF(ISNA(#REF!*VLOOKUP($C120,Hypothèses!$D$6:$F$13,3,0)),0,#REF!*VLOOKUP($C120,Hypothèses!$D$6:$F$13,3,0))</f>
        <v>#REF!</v>
      </c>
      <c r="AT120" s="126" t="e">
        <f>IF(ISNA(#REF!*VLOOKUP($C120,Hypothèses!$D$6:$F$13,3,0)),0,#REF!*VLOOKUP($C120,Hypothèses!$D$6:$F$13,3,0))</f>
        <v>#REF!</v>
      </c>
      <c r="AU120" s="126" t="e">
        <f>IF(ISNA(#REF!*VLOOKUP($C120,Hypothèses!$D$6:$F$13,3,0)),0,#REF!*VLOOKUP($C120,Hypothèses!$D$6:$F$13,3,0))</f>
        <v>#REF!</v>
      </c>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9"/>
      <c r="CE120" s="119"/>
      <c r="CF120" s="119"/>
      <c r="CG120" s="119"/>
      <c r="CH120" s="119"/>
      <c r="CI120" s="119"/>
      <c r="CJ120" s="119"/>
      <c r="CK120" s="119"/>
      <c r="CL120" s="119"/>
      <c r="CM120" s="119"/>
      <c r="CN120" s="119"/>
      <c r="CO120" s="119"/>
      <c r="CP120" s="119"/>
      <c r="CQ120" s="119"/>
      <c r="CR120" s="119"/>
      <c r="CS120" s="119"/>
      <c r="CT120" s="119"/>
    </row>
    <row r="121" spans="1:98" s="120" customFormat="1">
      <c r="A121" s="124">
        <v>114</v>
      </c>
      <c r="B121" s="125"/>
      <c r="C121" s="125"/>
      <c r="D121" s="124" t="str">
        <f>IF(ISNA(VLOOKUP(C121,Hypothèses!$D$6:$G$14,4,0)),"",VLOOKUP(C121,Hypothèses!$D$6:$G$14,4,0))</f>
        <v/>
      </c>
      <c r="E121" s="125"/>
      <c r="F121" s="125"/>
      <c r="G121" s="125"/>
      <c r="H121" s="125"/>
      <c r="I121" s="125"/>
      <c r="J121" s="125"/>
      <c r="K121" s="125"/>
      <c r="L121" s="125"/>
      <c r="M121" s="125"/>
      <c r="N121" s="125"/>
      <c r="O121" s="125"/>
      <c r="P121" s="125"/>
      <c r="Q121" s="125"/>
      <c r="R121" s="125"/>
      <c r="S121" s="125"/>
      <c r="T121" s="126"/>
      <c r="U121" s="126"/>
      <c r="V121" s="126"/>
      <c r="W121" s="126"/>
      <c r="X121" s="126"/>
      <c r="Y121" s="114"/>
      <c r="Z121" s="126">
        <f>IF(ISNA(E121*VLOOKUP($C121,Hypothèses!$D$6:$F$13,3,0)),0,E121*VLOOKUP($C121,Hypothèses!$D$6:$F$13,3,0))</f>
        <v>0</v>
      </c>
      <c r="AA121" s="126">
        <f>IF(ISNA(F121*VLOOKUP($C121,Hypothèses!$D$6:$F$13,3,0)),0,F121*VLOOKUP($C121,Hypothèses!$D$6:$F$13,3,0))</f>
        <v>0</v>
      </c>
      <c r="AB121" s="126">
        <f>IF(ISNA(G121*VLOOKUP($C121,Hypothèses!$D$6:$F$13,3,0)),0,G121*VLOOKUP($C121,Hypothèses!$D$6:$F$13,3,0))</f>
        <v>0</v>
      </c>
      <c r="AC121" s="126">
        <f>IF(ISNA(H121*VLOOKUP($C121,Hypothèses!$D$6:$F$13,3,0)),0,H121*VLOOKUP($C121,Hypothèses!$D$6:$F$13,3,0))</f>
        <v>0</v>
      </c>
      <c r="AD121" s="126">
        <f>IF(ISNA(I121*VLOOKUP($C121,Hypothèses!$D$6:$F$13,3,0)),0,I121*VLOOKUP($C121,Hypothèses!$D$6:$F$13,3,0))</f>
        <v>0</v>
      </c>
      <c r="AE121" s="126">
        <f>IF(ISNA(J121*VLOOKUP($C121,Hypothèses!$D$6:$F$13,3,0)),0,J121*VLOOKUP($C121,Hypothèses!$D$6:$F$13,3,0))</f>
        <v>0</v>
      </c>
      <c r="AF121" s="126">
        <f>IF(ISNA(K121*VLOOKUP($C121,Hypothèses!$D$6:$F$13,3,0)),0,K121*VLOOKUP($C121,Hypothèses!$D$6:$F$13,3,0))</f>
        <v>0</v>
      </c>
      <c r="AG121" s="126">
        <f>IF(ISNA(L121*VLOOKUP($C121,Hypothèses!$D$6:$F$13,3,0)),0,L121*VLOOKUP($C121,Hypothèses!$D$6:$F$13,3,0))</f>
        <v>0</v>
      </c>
      <c r="AH121" s="126">
        <f>IF(ISNA(M121*VLOOKUP($C121,Hypothèses!$D$6:$F$13,3,0)),0,M121*VLOOKUP($C121,Hypothèses!$D$6:$F$13,3,0))</f>
        <v>0</v>
      </c>
      <c r="AI121" s="126">
        <f>IF(ISNA(N121*VLOOKUP($C121,Hypothèses!$D$6:$F$13,3,0)),0,N121*VLOOKUP($C121,Hypothèses!$D$6:$F$13,3,0))</f>
        <v>0</v>
      </c>
      <c r="AJ121" s="126">
        <f>IF(ISNA(O121*VLOOKUP($C121,Hypothèses!$D$6:$F$13,3,0)),0,O121*VLOOKUP($C121,Hypothèses!$D$6:$F$13,3,0))</f>
        <v>0</v>
      </c>
      <c r="AK121" s="126">
        <f>IF(ISNA(P121*VLOOKUP($C121,Hypothèses!$D$6:$F$13,3,0)),0,P121*VLOOKUP($C121,Hypothèses!$D$6:$F$13,3,0))</f>
        <v>0</v>
      </c>
      <c r="AL121" s="126">
        <f>IF(ISNA(Q121*VLOOKUP($C121,Hypothèses!$D$6:$F$13,3,0)),0,Q121*VLOOKUP($C121,Hypothèses!$D$6:$F$13,3,0))</f>
        <v>0</v>
      </c>
      <c r="AM121" s="126">
        <f>IF(ISNA(R121*VLOOKUP($C121,Hypothèses!$D$6:$F$13,3,0)),0,R121*VLOOKUP($C121,Hypothèses!$D$6:$F$13,3,0))</f>
        <v>0</v>
      </c>
      <c r="AN121" s="126">
        <f>IF(ISNA(S121*VLOOKUP($C121,Hypothèses!$D$6:$F$13,3,0)),0,S121*VLOOKUP($C121,Hypothèses!$D$6:$F$13,3,0))</f>
        <v>0</v>
      </c>
      <c r="AO121" s="126" t="e">
        <f>IF(ISNA(#REF!*VLOOKUP($C121,Hypothèses!$D$6:$F$13,3,0)),0,#REF!*VLOOKUP($C121,Hypothèses!$D$6:$F$13,3,0))</f>
        <v>#REF!</v>
      </c>
      <c r="AP121" s="126" t="e">
        <f>IF(ISNA(#REF!*VLOOKUP($C121,Hypothèses!$D$6:$F$13,3,0)),0,#REF!*VLOOKUP($C121,Hypothèses!$D$6:$F$13,3,0))</f>
        <v>#REF!</v>
      </c>
      <c r="AQ121" s="126" t="e">
        <f>IF(ISNA(#REF!*VLOOKUP($C121,Hypothèses!$D$6:$F$13,3,0)),0,#REF!*VLOOKUP($C121,Hypothèses!$D$6:$F$13,3,0))</f>
        <v>#REF!</v>
      </c>
      <c r="AR121" s="126" t="e">
        <f>IF(ISNA(#REF!*VLOOKUP($C121,Hypothèses!$D$6:$F$13,3,0)),0,#REF!*VLOOKUP($C121,Hypothèses!$D$6:$F$13,3,0))</f>
        <v>#REF!</v>
      </c>
      <c r="AS121" s="126" t="e">
        <f>IF(ISNA(#REF!*VLOOKUP($C121,Hypothèses!$D$6:$F$13,3,0)),0,#REF!*VLOOKUP($C121,Hypothèses!$D$6:$F$13,3,0))</f>
        <v>#REF!</v>
      </c>
      <c r="AT121" s="126" t="e">
        <f>IF(ISNA(#REF!*VLOOKUP($C121,Hypothèses!$D$6:$F$13,3,0)),0,#REF!*VLOOKUP($C121,Hypothèses!$D$6:$F$13,3,0))</f>
        <v>#REF!</v>
      </c>
      <c r="AU121" s="126" t="e">
        <f>IF(ISNA(#REF!*VLOOKUP($C121,Hypothèses!$D$6:$F$13,3,0)),0,#REF!*VLOOKUP($C121,Hypothèses!$D$6:$F$13,3,0))</f>
        <v>#REF!</v>
      </c>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9"/>
      <c r="CE121" s="119"/>
      <c r="CF121" s="119"/>
      <c r="CG121" s="119"/>
      <c r="CH121" s="119"/>
      <c r="CI121" s="119"/>
      <c r="CJ121" s="119"/>
      <c r="CK121" s="119"/>
      <c r="CL121" s="119"/>
      <c r="CM121" s="119"/>
      <c r="CN121" s="119"/>
      <c r="CO121" s="119"/>
      <c r="CP121" s="119"/>
      <c r="CQ121" s="119"/>
      <c r="CR121" s="119"/>
      <c r="CS121" s="119"/>
      <c r="CT121" s="119"/>
    </row>
    <row r="122" spans="1:98" s="120" customFormat="1">
      <c r="A122" s="124">
        <v>115</v>
      </c>
      <c r="B122" s="125"/>
      <c r="C122" s="125"/>
      <c r="D122" s="124" t="str">
        <f>IF(ISNA(VLOOKUP(C122,Hypothèses!$D$6:$G$14,4,0)),"",VLOOKUP(C122,Hypothèses!$D$6:$G$14,4,0))</f>
        <v/>
      </c>
      <c r="E122" s="125"/>
      <c r="F122" s="125"/>
      <c r="G122" s="125"/>
      <c r="H122" s="125"/>
      <c r="I122" s="125"/>
      <c r="J122" s="125"/>
      <c r="K122" s="125"/>
      <c r="L122" s="125"/>
      <c r="M122" s="125"/>
      <c r="N122" s="125"/>
      <c r="O122" s="125"/>
      <c r="P122" s="125"/>
      <c r="Q122" s="125"/>
      <c r="R122" s="125"/>
      <c r="S122" s="125"/>
      <c r="T122" s="126"/>
      <c r="U122" s="126"/>
      <c r="V122" s="126"/>
      <c r="W122" s="126"/>
      <c r="X122" s="126"/>
      <c r="Y122" s="114"/>
      <c r="Z122" s="126">
        <f>IF(ISNA(E122*VLOOKUP($C122,Hypothèses!$D$6:$F$13,3,0)),0,E122*VLOOKUP($C122,Hypothèses!$D$6:$F$13,3,0))</f>
        <v>0</v>
      </c>
      <c r="AA122" s="126">
        <f>IF(ISNA(F122*VLOOKUP($C122,Hypothèses!$D$6:$F$13,3,0)),0,F122*VLOOKUP($C122,Hypothèses!$D$6:$F$13,3,0))</f>
        <v>0</v>
      </c>
      <c r="AB122" s="126">
        <f>IF(ISNA(G122*VLOOKUP($C122,Hypothèses!$D$6:$F$13,3,0)),0,G122*VLOOKUP($C122,Hypothèses!$D$6:$F$13,3,0))</f>
        <v>0</v>
      </c>
      <c r="AC122" s="126">
        <f>IF(ISNA(H122*VLOOKUP($C122,Hypothèses!$D$6:$F$13,3,0)),0,H122*VLOOKUP($C122,Hypothèses!$D$6:$F$13,3,0))</f>
        <v>0</v>
      </c>
      <c r="AD122" s="126">
        <f>IF(ISNA(I122*VLOOKUP($C122,Hypothèses!$D$6:$F$13,3,0)),0,I122*VLOOKUP($C122,Hypothèses!$D$6:$F$13,3,0))</f>
        <v>0</v>
      </c>
      <c r="AE122" s="126">
        <f>IF(ISNA(J122*VLOOKUP($C122,Hypothèses!$D$6:$F$13,3,0)),0,J122*VLOOKUP($C122,Hypothèses!$D$6:$F$13,3,0))</f>
        <v>0</v>
      </c>
      <c r="AF122" s="126">
        <f>IF(ISNA(K122*VLOOKUP($C122,Hypothèses!$D$6:$F$13,3,0)),0,K122*VLOOKUP($C122,Hypothèses!$D$6:$F$13,3,0))</f>
        <v>0</v>
      </c>
      <c r="AG122" s="126">
        <f>IF(ISNA(L122*VLOOKUP($C122,Hypothèses!$D$6:$F$13,3,0)),0,L122*VLOOKUP($C122,Hypothèses!$D$6:$F$13,3,0))</f>
        <v>0</v>
      </c>
      <c r="AH122" s="126">
        <f>IF(ISNA(M122*VLOOKUP($C122,Hypothèses!$D$6:$F$13,3,0)),0,M122*VLOOKUP($C122,Hypothèses!$D$6:$F$13,3,0))</f>
        <v>0</v>
      </c>
      <c r="AI122" s="126">
        <f>IF(ISNA(N122*VLOOKUP($C122,Hypothèses!$D$6:$F$13,3,0)),0,N122*VLOOKUP($C122,Hypothèses!$D$6:$F$13,3,0))</f>
        <v>0</v>
      </c>
      <c r="AJ122" s="126">
        <f>IF(ISNA(O122*VLOOKUP($C122,Hypothèses!$D$6:$F$13,3,0)),0,O122*VLOOKUP($C122,Hypothèses!$D$6:$F$13,3,0))</f>
        <v>0</v>
      </c>
      <c r="AK122" s="126">
        <f>IF(ISNA(P122*VLOOKUP($C122,Hypothèses!$D$6:$F$13,3,0)),0,P122*VLOOKUP($C122,Hypothèses!$D$6:$F$13,3,0))</f>
        <v>0</v>
      </c>
      <c r="AL122" s="126">
        <f>IF(ISNA(Q122*VLOOKUP($C122,Hypothèses!$D$6:$F$13,3,0)),0,Q122*VLOOKUP($C122,Hypothèses!$D$6:$F$13,3,0))</f>
        <v>0</v>
      </c>
      <c r="AM122" s="126">
        <f>IF(ISNA(R122*VLOOKUP($C122,Hypothèses!$D$6:$F$13,3,0)),0,R122*VLOOKUP($C122,Hypothèses!$D$6:$F$13,3,0))</f>
        <v>0</v>
      </c>
      <c r="AN122" s="126">
        <f>IF(ISNA(S122*VLOOKUP($C122,Hypothèses!$D$6:$F$13,3,0)),0,S122*VLOOKUP($C122,Hypothèses!$D$6:$F$13,3,0))</f>
        <v>0</v>
      </c>
      <c r="AO122" s="126" t="e">
        <f>IF(ISNA(#REF!*VLOOKUP($C122,Hypothèses!$D$6:$F$13,3,0)),0,#REF!*VLOOKUP($C122,Hypothèses!$D$6:$F$13,3,0))</f>
        <v>#REF!</v>
      </c>
      <c r="AP122" s="126" t="e">
        <f>IF(ISNA(#REF!*VLOOKUP($C122,Hypothèses!$D$6:$F$13,3,0)),0,#REF!*VLOOKUP($C122,Hypothèses!$D$6:$F$13,3,0))</f>
        <v>#REF!</v>
      </c>
      <c r="AQ122" s="126" t="e">
        <f>IF(ISNA(#REF!*VLOOKUP($C122,Hypothèses!$D$6:$F$13,3,0)),0,#REF!*VLOOKUP($C122,Hypothèses!$D$6:$F$13,3,0))</f>
        <v>#REF!</v>
      </c>
      <c r="AR122" s="126" t="e">
        <f>IF(ISNA(#REF!*VLOOKUP($C122,Hypothèses!$D$6:$F$13,3,0)),0,#REF!*VLOOKUP($C122,Hypothèses!$D$6:$F$13,3,0))</f>
        <v>#REF!</v>
      </c>
      <c r="AS122" s="126" t="e">
        <f>IF(ISNA(#REF!*VLOOKUP($C122,Hypothèses!$D$6:$F$13,3,0)),0,#REF!*VLOOKUP($C122,Hypothèses!$D$6:$F$13,3,0))</f>
        <v>#REF!</v>
      </c>
      <c r="AT122" s="126" t="e">
        <f>IF(ISNA(#REF!*VLOOKUP($C122,Hypothèses!$D$6:$F$13,3,0)),0,#REF!*VLOOKUP($C122,Hypothèses!$D$6:$F$13,3,0))</f>
        <v>#REF!</v>
      </c>
      <c r="AU122" s="126" t="e">
        <f>IF(ISNA(#REF!*VLOOKUP($C122,Hypothèses!$D$6:$F$13,3,0)),0,#REF!*VLOOKUP($C122,Hypothèses!$D$6:$F$13,3,0))</f>
        <v>#REF!</v>
      </c>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9"/>
      <c r="CE122" s="119"/>
      <c r="CF122" s="119"/>
      <c r="CG122" s="119"/>
      <c r="CH122" s="119"/>
      <c r="CI122" s="119"/>
      <c r="CJ122" s="119"/>
      <c r="CK122" s="119"/>
      <c r="CL122" s="119"/>
      <c r="CM122" s="119"/>
      <c r="CN122" s="119"/>
      <c r="CO122" s="119"/>
      <c r="CP122" s="119"/>
      <c r="CQ122" s="119"/>
      <c r="CR122" s="119"/>
      <c r="CS122" s="119"/>
      <c r="CT122" s="119"/>
    </row>
    <row r="123" spans="1:98" s="120" customFormat="1">
      <c r="A123" s="124">
        <v>116</v>
      </c>
      <c r="B123" s="125"/>
      <c r="C123" s="125"/>
      <c r="D123" s="124" t="str">
        <f>IF(ISNA(VLOOKUP(C123,Hypothèses!$D$6:$G$14,4,0)),"",VLOOKUP(C123,Hypothèses!$D$6:$G$14,4,0))</f>
        <v/>
      </c>
      <c r="E123" s="125"/>
      <c r="F123" s="125"/>
      <c r="G123" s="125"/>
      <c r="H123" s="125"/>
      <c r="I123" s="125"/>
      <c r="J123" s="125"/>
      <c r="K123" s="125"/>
      <c r="L123" s="125"/>
      <c r="M123" s="125"/>
      <c r="N123" s="125"/>
      <c r="O123" s="125"/>
      <c r="P123" s="125"/>
      <c r="Q123" s="125"/>
      <c r="R123" s="125"/>
      <c r="S123" s="125"/>
      <c r="T123" s="126"/>
      <c r="U123" s="126"/>
      <c r="V123" s="126"/>
      <c r="W123" s="126"/>
      <c r="X123" s="126"/>
      <c r="Y123" s="114"/>
      <c r="Z123" s="126">
        <f>IF(ISNA(E123*VLOOKUP($C123,Hypothèses!$D$6:$F$13,3,0)),0,E123*VLOOKUP($C123,Hypothèses!$D$6:$F$13,3,0))</f>
        <v>0</v>
      </c>
      <c r="AA123" s="126">
        <f>IF(ISNA(F123*VLOOKUP($C123,Hypothèses!$D$6:$F$13,3,0)),0,F123*VLOOKUP($C123,Hypothèses!$D$6:$F$13,3,0))</f>
        <v>0</v>
      </c>
      <c r="AB123" s="126">
        <f>IF(ISNA(G123*VLOOKUP($C123,Hypothèses!$D$6:$F$13,3,0)),0,G123*VLOOKUP($C123,Hypothèses!$D$6:$F$13,3,0))</f>
        <v>0</v>
      </c>
      <c r="AC123" s="126">
        <f>IF(ISNA(H123*VLOOKUP($C123,Hypothèses!$D$6:$F$13,3,0)),0,H123*VLOOKUP($C123,Hypothèses!$D$6:$F$13,3,0))</f>
        <v>0</v>
      </c>
      <c r="AD123" s="126">
        <f>IF(ISNA(I123*VLOOKUP($C123,Hypothèses!$D$6:$F$13,3,0)),0,I123*VLOOKUP($C123,Hypothèses!$D$6:$F$13,3,0))</f>
        <v>0</v>
      </c>
      <c r="AE123" s="126">
        <f>IF(ISNA(J123*VLOOKUP($C123,Hypothèses!$D$6:$F$13,3,0)),0,J123*VLOOKUP($C123,Hypothèses!$D$6:$F$13,3,0))</f>
        <v>0</v>
      </c>
      <c r="AF123" s="126">
        <f>IF(ISNA(K123*VLOOKUP($C123,Hypothèses!$D$6:$F$13,3,0)),0,K123*VLOOKUP($C123,Hypothèses!$D$6:$F$13,3,0))</f>
        <v>0</v>
      </c>
      <c r="AG123" s="126">
        <f>IF(ISNA(L123*VLOOKUP($C123,Hypothèses!$D$6:$F$13,3,0)),0,L123*VLOOKUP($C123,Hypothèses!$D$6:$F$13,3,0))</f>
        <v>0</v>
      </c>
      <c r="AH123" s="126">
        <f>IF(ISNA(M123*VLOOKUP($C123,Hypothèses!$D$6:$F$13,3,0)),0,M123*VLOOKUP($C123,Hypothèses!$D$6:$F$13,3,0))</f>
        <v>0</v>
      </c>
      <c r="AI123" s="126">
        <f>IF(ISNA(N123*VLOOKUP($C123,Hypothèses!$D$6:$F$13,3,0)),0,N123*VLOOKUP($C123,Hypothèses!$D$6:$F$13,3,0))</f>
        <v>0</v>
      </c>
      <c r="AJ123" s="126">
        <f>IF(ISNA(O123*VLOOKUP($C123,Hypothèses!$D$6:$F$13,3,0)),0,O123*VLOOKUP($C123,Hypothèses!$D$6:$F$13,3,0))</f>
        <v>0</v>
      </c>
      <c r="AK123" s="126">
        <f>IF(ISNA(P123*VLOOKUP($C123,Hypothèses!$D$6:$F$13,3,0)),0,P123*VLOOKUP($C123,Hypothèses!$D$6:$F$13,3,0))</f>
        <v>0</v>
      </c>
      <c r="AL123" s="126">
        <f>IF(ISNA(Q123*VLOOKUP($C123,Hypothèses!$D$6:$F$13,3,0)),0,Q123*VLOOKUP($C123,Hypothèses!$D$6:$F$13,3,0))</f>
        <v>0</v>
      </c>
      <c r="AM123" s="126">
        <f>IF(ISNA(R123*VLOOKUP($C123,Hypothèses!$D$6:$F$13,3,0)),0,R123*VLOOKUP($C123,Hypothèses!$D$6:$F$13,3,0))</f>
        <v>0</v>
      </c>
      <c r="AN123" s="126">
        <f>IF(ISNA(S123*VLOOKUP($C123,Hypothèses!$D$6:$F$13,3,0)),0,S123*VLOOKUP($C123,Hypothèses!$D$6:$F$13,3,0))</f>
        <v>0</v>
      </c>
      <c r="AO123" s="126" t="e">
        <f>IF(ISNA(#REF!*VLOOKUP($C123,Hypothèses!$D$6:$F$13,3,0)),0,#REF!*VLOOKUP($C123,Hypothèses!$D$6:$F$13,3,0))</f>
        <v>#REF!</v>
      </c>
      <c r="AP123" s="126" t="e">
        <f>IF(ISNA(#REF!*VLOOKUP($C123,Hypothèses!$D$6:$F$13,3,0)),0,#REF!*VLOOKUP($C123,Hypothèses!$D$6:$F$13,3,0))</f>
        <v>#REF!</v>
      </c>
      <c r="AQ123" s="126" t="e">
        <f>IF(ISNA(#REF!*VLOOKUP($C123,Hypothèses!$D$6:$F$13,3,0)),0,#REF!*VLOOKUP($C123,Hypothèses!$D$6:$F$13,3,0))</f>
        <v>#REF!</v>
      </c>
      <c r="AR123" s="126" t="e">
        <f>IF(ISNA(#REF!*VLOOKUP($C123,Hypothèses!$D$6:$F$13,3,0)),0,#REF!*VLOOKUP($C123,Hypothèses!$D$6:$F$13,3,0))</f>
        <v>#REF!</v>
      </c>
      <c r="AS123" s="126" t="e">
        <f>IF(ISNA(#REF!*VLOOKUP($C123,Hypothèses!$D$6:$F$13,3,0)),0,#REF!*VLOOKUP($C123,Hypothèses!$D$6:$F$13,3,0))</f>
        <v>#REF!</v>
      </c>
      <c r="AT123" s="126" t="e">
        <f>IF(ISNA(#REF!*VLOOKUP($C123,Hypothèses!$D$6:$F$13,3,0)),0,#REF!*VLOOKUP($C123,Hypothèses!$D$6:$F$13,3,0))</f>
        <v>#REF!</v>
      </c>
      <c r="AU123" s="126" t="e">
        <f>IF(ISNA(#REF!*VLOOKUP($C123,Hypothèses!$D$6:$F$13,3,0)),0,#REF!*VLOOKUP($C123,Hypothèses!$D$6:$F$13,3,0))</f>
        <v>#REF!</v>
      </c>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9"/>
      <c r="CE123" s="119"/>
      <c r="CF123" s="119"/>
      <c r="CG123" s="119"/>
      <c r="CH123" s="119"/>
      <c r="CI123" s="119"/>
      <c r="CJ123" s="119"/>
      <c r="CK123" s="119"/>
      <c r="CL123" s="119"/>
      <c r="CM123" s="119"/>
      <c r="CN123" s="119"/>
      <c r="CO123" s="119"/>
      <c r="CP123" s="119"/>
      <c r="CQ123" s="119"/>
      <c r="CR123" s="119"/>
      <c r="CS123" s="119"/>
      <c r="CT123" s="119"/>
    </row>
    <row r="124" spans="1:98" s="120" customFormat="1">
      <c r="A124" s="124">
        <v>117</v>
      </c>
      <c r="B124" s="125"/>
      <c r="C124" s="125"/>
      <c r="D124" s="124" t="str">
        <f>IF(ISNA(VLOOKUP(C124,Hypothèses!$D$6:$G$14,4,0)),"",VLOOKUP(C124,Hypothèses!$D$6:$G$14,4,0))</f>
        <v/>
      </c>
      <c r="E124" s="125"/>
      <c r="F124" s="125"/>
      <c r="G124" s="125"/>
      <c r="H124" s="125"/>
      <c r="I124" s="125"/>
      <c r="J124" s="125"/>
      <c r="K124" s="125"/>
      <c r="L124" s="125"/>
      <c r="M124" s="125"/>
      <c r="N124" s="125"/>
      <c r="O124" s="125"/>
      <c r="P124" s="125"/>
      <c r="Q124" s="125"/>
      <c r="R124" s="125"/>
      <c r="S124" s="125"/>
      <c r="T124" s="126"/>
      <c r="U124" s="126"/>
      <c r="V124" s="126"/>
      <c r="W124" s="126"/>
      <c r="X124" s="126"/>
      <c r="Y124" s="114"/>
      <c r="Z124" s="126">
        <f>IF(ISNA(E124*VLOOKUP($C124,Hypothèses!$D$6:$F$13,3,0)),0,E124*VLOOKUP($C124,Hypothèses!$D$6:$F$13,3,0))</f>
        <v>0</v>
      </c>
      <c r="AA124" s="126">
        <f>IF(ISNA(F124*VLOOKUP($C124,Hypothèses!$D$6:$F$13,3,0)),0,F124*VLOOKUP($C124,Hypothèses!$D$6:$F$13,3,0))</f>
        <v>0</v>
      </c>
      <c r="AB124" s="126">
        <f>IF(ISNA(G124*VLOOKUP($C124,Hypothèses!$D$6:$F$13,3,0)),0,G124*VLOOKUP($C124,Hypothèses!$D$6:$F$13,3,0))</f>
        <v>0</v>
      </c>
      <c r="AC124" s="126">
        <f>IF(ISNA(H124*VLOOKUP($C124,Hypothèses!$D$6:$F$13,3,0)),0,H124*VLOOKUP($C124,Hypothèses!$D$6:$F$13,3,0))</f>
        <v>0</v>
      </c>
      <c r="AD124" s="126">
        <f>IF(ISNA(I124*VLOOKUP($C124,Hypothèses!$D$6:$F$13,3,0)),0,I124*VLOOKUP($C124,Hypothèses!$D$6:$F$13,3,0))</f>
        <v>0</v>
      </c>
      <c r="AE124" s="126">
        <f>IF(ISNA(J124*VLOOKUP($C124,Hypothèses!$D$6:$F$13,3,0)),0,J124*VLOOKUP($C124,Hypothèses!$D$6:$F$13,3,0))</f>
        <v>0</v>
      </c>
      <c r="AF124" s="126">
        <f>IF(ISNA(K124*VLOOKUP($C124,Hypothèses!$D$6:$F$13,3,0)),0,K124*VLOOKUP($C124,Hypothèses!$D$6:$F$13,3,0))</f>
        <v>0</v>
      </c>
      <c r="AG124" s="126">
        <f>IF(ISNA(L124*VLOOKUP($C124,Hypothèses!$D$6:$F$13,3,0)),0,L124*VLOOKUP($C124,Hypothèses!$D$6:$F$13,3,0))</f>
        <v>0</v>
      </c>
      <c r="AH124" s="126">
        <f>IF(ISNA(M124*VLOOKUP($C124,Hypothèses!$D$6:$F$13,3,0)),0,M124*VLOOKUP($C124,Hypothèses!$D$6:$F$13,3,0))</f>
        <v>0</v>
      </c>
      <c r="AI124" s="126">
        <f>IF(ISNA(N124*VLOOKUP($C124,Hypothèses!$D$6:$F$13,3,0)),0,N124*VLOOKUP($C124,Hypothèses!$D$6:$F$13,3,0))</f>
        <v>0</v>
      </c>
      <c r="AJ124" s="126">
        <f>IF(ISNA(O124*VLOOKUP($C124,Hypothèses!$D$6:$F$13,3,0)),0,O124*VLOOKUP($C124,Hypothèses!$D$6:$F$13,3,0))</f>
        <v>0</v>
      </c>
      <c r="AK124" s="126">
        <f>IF(ISNA(P124*VLOOKUP($C124,Hypothèses!$D$6:$F$13,3,0)),0,P124*VLOOKUP($C124,Hypothèses!$D$6:$F$13,3,0))</f>
        <v>0</v>
      </c>
      <c r="AL124" s="126">
        <f>IF(ISNA(Q124*VLOOKUP($C124,Hypothèses!$D$6:$F$13,3,0)),0,Q124*VLOOKUP($C124,Hypothèses!$D$6:$F$13,3,0))</f>
        <v>0</v>
      </c>
      <c r="AM124" s="126">
        <f>IF(ISNA(R124*VLOOKUP($C124,Hypothèses!$D$6:$F$13,3,0)),0,R124*VLOOKUP($C124,Hypothèses!$D$6:$F$13,3,0))</f>
        <v>0</v>
      </c>
      <c r="AN124" s="126">
        <f>IF(ISNA(S124*VLOOKUP($C124,Hypothèses!$D$6:$F$13,3,0)),0,S124*VLOOKUP($C124,Hypothèses!$D$6:$F$13,3,0))</f>
        <v>0</v>
      </c>
      <c r="AO124" s="126" t="e">
        <f>IF(ISNA(#REF!*VLOOKUP($C124,Hypothèses!$D$6:$F$13,3,0)),0,#REF!*VLOOKUP($C124,Hypothèses!$D$6:$F$13,3,0))</f>
        <v>#REF!</v>
      </c>
      <c r="AP124" s="126" t="e">
        <f>IF(ISNA(#REF!*VLOOKUP($C124,Hypothèses!$D$6:$F$13,3,0)),0,#REF!*VLOOKUP($C124,Hypothèses!$D$6:$F$13,3,0))</f>
        <v>#REF!</v>
      </c>
      <c r="AQ124" s="126" t="e">
        <f>IF(ISNA(#REF!*VLOOKUP($C124,Hypothèses!$D$6:$F$13,3,0)),0,#REF!*VLOOKUP($C124,Hypothèses!$D$6:$F$13,3,0))</f>
        <v>#REF!</v>
      </c>
      <c r="AR124" s="126" t="e">
        <f>IF(ISNA(#REF!*VLOOKUP($C124,Hypothèses!$D$6:$F$13,3,0)),0,#REF!*VLOOKUP($C124,Hypothèses!$D$6:$F$13,3,0))</f>
        <v>#REF!</v>
      </c>
      <c r="AS124" s="126" t="e">
        <f>IF(ISNA(#REF!*VLOOKUP($C124,Hypothèses!$D$6:$F$13,3,0)),0,#REF!*VLOOKUP($C124,Hypothèses!$D$6:$F$13,3,0))</f>
        <v>#REF!</v>
      </c>
      <c r="AT124" s="126" t="e">
        <f>IF(ISNA(#REF!*VLOOKUP($C124,Hypothèses!$D$6:$F$13,3,0)),0,#REF!*VLOOKUP($C124,Hypothèses!$D$6:$F$13,3,0))</f>
        <v>#REF!</v>
      </c>
      <c r="AU124" s="126" t="e">
        <f>IF(ISNA(#REF!*VLOOKUP($C124,Hypothèses!$D$6:$F$13,3,0)),0,#REF!*VLOOKUP($C124,Hypothèses!$D$6:$F$13,3,0))</f>
        <v>#REF!</v>
      </c>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9"/>
      <c r="CE124" s="119"/>
      <c r="CF124" s="119"/>
      <c r="CG124" s="119"/>
      <c r="CH124" s="119"/>
      <c r="CI124" s="119"/>
      <c r="CJ124" s="119"/>
      <c r="CK124" s="119"/>
      <c r="CL124" s="119"/>
      <c r="CM124" s="119"/>
      <c r="CN124" s="119"/>
      <c r="CO124" s="119"/>
      <c r="CP124" s="119"/>
      <c r="CQ124" s="119"/>
      <c r="CR124" s="119"/>
      <c r="CS124" s="119"/>
      <c r="CT124" s="119"/>
    </row>
    <row r="125" spans="1:98" s="120" customFormat="1">
      <c r="A125" s="124">
        <v>118</v>
      </c>
      <c r="B125" s="125"/>
      <c r="C125" s="125"/>
      <c r="D125" s="124" t="str">
        <f>IF(ISNA(VLOOKUP(C125,Hypothèses!$D$6:$G$14,4,0)),"",VLOOKUP(C125,Hypothèses!$D$6:$G$14,4,0))</f>
        <v/>
      </c>
      <c r="E125" s="125"/>
      <c r="F125" s="125"/>
      <c r="G125" s="125"/>
      <c r="H125" s="125"/>
      <c r="I125" s="125"/>
      <c r="J125" s="125"/>
      <c r="K125" s="125"/>
      <c r="L125" s="125"/>
      <c r="M125" s="125"/>
      <c r="N125" s="125"/>
      <c r="O125" s="125"/>
      <c r="P125" s="125"/>
      <c r="Q125" s="125"/>
      <c r="R125" s="125"/>
      <c r="S125" s="125"/>
      <c r="T125" s="126"/>
      <c r="U125" s="126"/>
      <c r="V125" s="126"/>
      <c r="W125" s="126"/>
      <c r="X125" s="126"/>
      <c r="Y125" s="114"/>
      <c r="Z125" s="126">
        <f>IF(ISNA(E125*VLOOKUP($C125,Hypothèses!$D$6:$F$13,3,0)),0,E125*VLOOKUP($C125,Hypothèses!$D$6:$F$13,3,0))</f>
        <v>0</v>
      </c>
      <c r="AA125" s="126">
        <f>IF(ISNA(F125*VLOOKUP($C125,Hypothèses!$D$6:$F$13,3,0)),0,F125*VLOOKUP($C125,Hypothèses!$D$6:$F$13,3,0))</f>
        <v>0</v>
      </c>
      <c r="AB125" s="126">
        <f>IF(ISNA(G125*VLOOKUP($C125,Hypothèses!$D$6:$F$13,3,0)),0,G125*VLOOKUP($C125,Hypothèses!$D$6:$F$13,3,0))</f>
        <v>0</v>
      </c>
      <c r="AC125" s="126">
        <f>IF(ISNA(H125*VLOOKUP($C125,Hypothèses!$D$6:$F$13,3,0)),0,H125*VLOOKUP($C125,Hypothèses!$D$6:$F$13,3,0))</f>
        <v>0</v>
      </c>
      <c r="AD125" s="126">
        <f>IF(ISNA(I125*VLOOKUP($C125,Hypothèses!$D$6:$F$13,3,0)),0,I125*VLOOKUP($C125,Hypothèses!$D$6:$F$13,3,0))</f>
        <v>0</v>
      </c>
      <c r="AE125" s="126">
        <f>IF(ISNA(J125*VLOOKUP($C125,Hypothèses!$D$6:$F$13,3,0)),0,J125*VLOOKUP($C125,Hypothèses!$D$6:$F$13,3,0))</f>
        <v>0</v>
      </c>
      <c r="AF125" s="126">
        <f>IF(ISNA(K125*VLOOKUP($C125,Hypothèses!$D$6:$F$13,3,0)),0,K125*VLOOKUP($C125,Hypothèses!$D$6:$F$13,3,0))</f>
        <v>0</v>
      </c>
      <c r="AG125" s="126">
        <f>IF(ISNA(L125*VLOOKUP($C125,Hypothèses!$D$6:$F$13,3,0)),0,L125*VLOOKUP($C125,Hypothèses!$D$6:$F$13,3,0))</f>
        <v>0</v>
      </c>
      <c r="AH125" s="126">
        <f>IF(ISNA(M125*VLOOKUP($C125,Hypothèses!$D$6:$F$13,3,0)),0,M125*VLOOKUP($C125,Hypothèses!$D$6:$F$13,3,0))</f>
        <v>0</v>
      </c>
      <c r="AI125" s="126">
        <f>IF(ISNA(N125*VLOOKUP($C125,Hypothèses!$D$6:$F$13,3,0)),0,N125*VLOOKUP($C125,Hypothèses!$D$6:$F$13,3,0))</f>
        <v>0</v>
      </c>
      <c r="AJ125" s="126">
        <f>IF(ISNA(O125*VLOOKUP($C125,Hypothèses!$D$6:$F$13,3,0)),0,O125*VLOOKUP($C125,Hypothèses!$D$6:$F$13,3,0))</f>
        <v>0</v>
      </c>
      <c r="AK125" s="126">
        <f>IF(ISNA(P125*VLOOKUP($C125,Hypothèses!$D$6:$F$13,3,0)),0,P125*VLOOKUP($C125,Hypothèses!$D$6:$F$13,3,0))</f>
        <v>0</v>
      </c>
      <c r="AL125" s="126">
        <f>IF(ISNA(Q125*VLOOKUP($C125,Hypothèses!$D$6:$F$13,3,0)),0,Q125*VLOOKUP($C125,Hypothèses!$D$6:$F$13,3,0))</f>
        <v>0</v>
      </c>
      <c r="AM125" s="126">
        <f>IF(ISNA(R125*VLOOKUP($C125,Hypothèses!$D$6:$F$13,3,0)),0,R125*VLOOKUP($C125,Hypothèses!$D$6:$F$13,3,0))</f>
        <v>0</v>
      </c>
      <c r="AN125" s="126">
        <f>IF(ISNA(S125*VLOOKUP($C125,Hypothèses!$D$6:$F$13,3,0)),0,S125*VLOOKUP($C125,Hypothèses!$D$6:$F$13,3,0))</f>
        <v>0</v>
      </c>
      <c r="AO125" s="126" t="e">
        <f>IF(ISNA(#REF!*VLOOKUP($C125,Hypothèses!$D$6:$F$13,3,0)),0,#REF!*VLOOKUP($C125,Hypothèses!$D$6:$F$13,3,0))</f>
        <v>#REF!</v>
      </c>
      <c r="AP125" s="126" t="e">
        <f>IF(ISNA(#REF!*VLOOKUP($C125,Hypothèses!$D$6:$F$13,3,0)),0,#REF!*VLOOKUP($C125,Hypothèses!$D$6:$F$13,3,0))</f>
        <v>#REF!</v>
      </c>
      <c r="AQ125" s="126" t="e">
        <f>IF(ISNA(#REF!*VLOOKUP($C125,Hypothèses!$D$6:$F$13,3,0)),0,#REF!*VLOOKUP($C125,Hypothèses!$D$6:$F$13,3,0))</f>
        <v>#REF!</v>
      </c>
      <c r="AR125" s="126" t="e">
        <f>IF(ISNA(#REF!*VLOOKUP($C125,Hypothèses!$D$6:$F$13,3,0)),0,#REF!*VLOOKUP($C125,Hypothèses!$D$6:$F$13,3,0))</f>
        <v>#REF!</v>
      </c>
      <c r="AS125" s="126" t="e">
        <f>IF(ISNA(#REF!*VLOOKUP($C125,Hypothèses!$D$6:$F$13,3,0)),0,#REF!*VLOOKUP($C125,Hypothèses!$D$6:$F$13,3,0))</f>
        <v>#REF!</v>
      </c>
      <c r="AT125" s="126" t="e">
        <f>IF(ISNA(#REF!*VLOOKUP($C125,Hypothèses!$D$6:$F$13,3,0)),0,#REF!*VLOOKUP($C125,Hypothèses!$D$6:$F$13,3,0))</f>
        <v>#REF!</v>
      </c>
      <c r="AU125" s="126" t="e">
        <f>IF(ISNA(#REF!*VLOOKUP($C125,Hypothèses!$D$6:$F$13,3,0)),0,#REF!*VLOOKUP($C125,Hypothèses!$D$6:$F$13,3,0))</f>
        <v>#REF!</v>
      </c>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9"/>
      <c r="CE125" s="119"/>
      <c r="CF125" s="119"/>
      <c r="CG125" s="119"/>
      <c r="CH125" s="119"/>
      <c r="CI125" s="119"/>
      <c r="CJ125" s="119"/>
      <c r="CK125" s="119"/>
      <c r="CL125" s="119"/>
      <c r="CM125" s="119"/>
      <c r="CN125" s="119"/>
      <c r="CO125" s="119"/>
      <c r="CP125" s="119"/>
      <c r="CQ125" s="119"/>
      <c r="CR125" s="119"/>
      <c r="CS125" s="119"/>
      <c r="CT125" s="119"/>
    </row>
    <row r="126" spans="1:98" s="120" customFormat="1">
      <c r="A126" s="124">
        <v>119</v>
      </c>
      <c r="B126" s="125"/>
      <c r="C126" s="125"/>
      <c r="D126" s="124" t="str">
        <f>IF(ISNA(VLOOKUP(C126,Hypothèses!$D$6:$G$14,4,0)),"",VLOOKUP(C126,Hypothèses!$D$6:$G$14,4,0))</f>
        <v/>
      </c>
      <c r="E126" s="125"/>
      <c r="F126" s="125"/>
      <c r="G126" s="125"/>
      <c r="H126" s="125"/>
      <c r="I126" s="125"/>
      <c r="J126" s="125"/>
      <c r="K126" s="125"/>
      <c r="L126" s="125"/>
      <c r="M126" s="125"/>
      <c r="N126" s="125"/>
      <c r="O126" s="125"/>
      <c r="P126" s="125"/>
      <c r="Q126" s="125"/>
      <c r="R126" s="125"/>
      <c r="S126" s="125"/>
      <c r="T126" s="126"/>
      <c r="U126" s="126"/>
      <c r="V126" s="126"/>
      <c r="W126" s="126"/>
      <c r="X126" s="126"/>
      <c r="Y126" s="114"/>
      <c r="Z126" s="126">
        <f>IF(ISNA(E126*VLOOKUP($C126,Hypothèses!$D$6:$F$13,3,0)),0,E126*VLOOKUP($C126,Hypothèses!$D$6:$F$13,3,0))</f>
        <v>0</v>
      </c>
      <c r="AA126" s="126">
        <f>IF(ISNA(F126*VLOOKUP($C126,Hypothèses!$D$6:$F$13,3,0)),0,F126*VLOOKUP($C126,Hypothèses!$D$6:$F$13,3,0))</f>
        <v>0</v>
      </c>
      <c r="AB126" s="126">
        <f>IF(ISNA(G126*VLOOKUP($C126,Hypothèses!$D$6:$F$13,3,0)),0,G126*VLOOKUP($C126,Hypothèses!$D$6:$F$13,3,0))</f>
        <v>0</v>
      </c>
      <c r="AC126" s="126">
        <f>IF(ISNA(H126*VLOOKUP($C126,Hypothèses!$D$6:$F$13,3,0)),0,H126*VLOOKUP($C126,Hypothèses!$D$6:$F$13,3,0))</f>
        <v>0</v>
      </c>
      <c r="AD126" s="126">
        <f>IF(ISNA(I126*VLOOKUP($C126,Hypothèses!$D$6:$F$13,3,0)),0,I126*VLOOKUP($C126,Hypothèses!$D$6:$F$13,3,0))</f>
        <v>0</v>
      </c>
      <c r="AE126" s="126">
        <f>IF(ISNA(J126*VLOOKUP($C126,Hypothèses!$D$6:$F$13,3,0)),0,J126*VLOOKUP($C126,Hypothèses!$D$6:$F$13,3,0))</f>
        <v>0</v>
      </c>
      <c r="AF126" s="126">
        <f>IF(ISNA(K126*VLOOKUP($C126,Hypothèses!$D$6:$F$13,3,0)),0,K126*VLOOKUP($C126,Hypothèses!$D$6:$F$13,3,0))</f>
        <v>0</v>
      </c>
      <c r="AG126" s="126">
        <f>IF(ISNA(L126*VLOOKUP($C126,Hypothèses!$D$6:$F$13,3,0)),0,L126*VLOOKUP($C126,Hypothèses!$D$6:$F$13,3,0))</f>
        <v>0</v>
      </c>
      <c r="AH126" s="126">
        <f>IF(ISNA(M126*VLOOKUP($C126,Hypothèses!$D$6:$F$13,3,0)),0,M126*VLOOKUP($C126,Hypothèses!$D$6:$F$13,3,0))</f>
        <v>0</v>
      </c>
      <c r="AI126" s="126">
        <f>IF(ISNA(N126*VLOOKUP($C126,Hypothèses!$D$6:$F$13,3,0)),0,N126*VLOOKUP($C126,Hypothèses!$D$6:$F$13,3,0))</f>
        <v>0</v>
      </c>
      <c r="AJ126" s="126">
        <f>IF(ISNA(O126*VLOOKUP($C126,Hypothèses!$D$6:$F$13,3,0)),0,O126*VLOOKUP($C126,Hypothèses!$D$6:$F$13,3,0))</f>
        <v>0</v>
      </c>
      <c r="AK126" s="126">
        <f>IF(ISNA(P126*VLOOKUP($C126,Hypothèses!$D$6:$F$13,3,0)),0,P126*VLOOKUP($C126,Hypothèses!$D$6:$F$13,3,0))</f>
        <v>0</v>
      </c>
      <c r="AL126" s="126">
        <f>IF(ISNA(Q126*VLOOKUP($C126,Hypothèses!$D$6:$F$13,3,0)),0,Q126*VLOOKUP($C126,Hypothèses!$D$6:$F$13,3,0))</f>
        <v>0</v>
      </c>
      <c r="AM126" s="126">
        <f>IF(ISNA(R126*VLOOKUP($C126,Hypothèses!$D$6:$F$13,3,0)),0,R126*VLOOKUP($C126,Hypothèses!$D$6:$F$13,3,0))</f>
        <v>0</v>
      </c>
      <c r="AN126" s="126">
        <f>IF(ISNA(S126*VLOOKUP($C126,Hypothèses!$D$6:$F$13,3,0)),0,S126*VLOOKUP($C126,Hypothèses!$D$6:$F$13,3,0))</f>
        <v>0</v>
      </c>
      <c r="AO126" s="126" t="e">
        <f>IF(ISNA(#REF!*VLOOKUP($C126,Hypothèses!$D$6:$F$13,3,0)),0,#REF!*VLOOKUP($C126,Hypothèses!$D$6:$F$13,3,0))</f>
        <v>#REF!</v>
      </c>
      <c r="AP126" s="126" t="e">
        <f>IF(ISNA(#REF!*VLOOKUP($C126,Hypothèses!$D$6:$F$13,3,0)),0,#REF!*VLOOKUP($C126,Hypothèses!$D$6:$F$13,3,0))</f>
        <v>#REF!</v>
      </c>
      <c r="AQ126" s="126" t="e">
        <f>IF(ISNA(#REF!*VLOOKUP($C126,Hypothèses!$D$6:$F$13,3,0)),0,#REF!*VLOOKUP($C126,Hypothèses!$D$6:$F$13,3,0))</f>
        <v>#REF!</v>
      </c>
      <c r="AR126" s="126" t="e">
        <f>IF(ISNA(#REF!*VLOOKUP($C126,Hypothèses!$D$6:$F$13,3,0)),0,#REF!*VLOOKUP($C126,Hypothèses!$D$6:$F$13,3,0))</f>
        <v>#REF!</v>
      </c>
      <c r="AS126" s="126" t="e">
        <f>IF(ISNA(#REF!*VLOOKUP($C126,Hypothèses!$D$6:$F$13,3,0)),0,#REF!*VLOOKUP($C126,Hypothèses!$D$6:$F$13,3,0))</f>
        <v>#REF!</v>
      </c>
      <c r="AT126" s="126" t="e">
        <f>IF(ISNA(#REF!*VLOOKUP($C126,Hypothèses!$D$6:$F$13,3,0)),0,#REF!*VLOOKUP($C126,Hypothèses!$D$6:$F$13,3,0))</f>
        <v>#REF!</v>
      </c>
      <c r="AU126" s="126" t="e">
        <f>IF(ISNA(#REF!*VLOOKUP($C126,Hypothèses!$D$6:$F$13,3,0)),0,#REF!*VLOOKUP($C126,Hypothèses!$D$6:$F$13,3,0))</f>
        <v>#REF!</v>
      </c>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9"/>
      <c r="CE126" s="119"/>
      <c r="CF126" s="119"/>
      <c r="CG126" s="119"/>
      <c r="CH126" s="119"/>
      <c r="CI126" s="119"/>
      <c r="CJ126" s="119"/>
      <c r="CK126" s="119"/>
      <c r="CL126" s="119"/>
      <c r="CM126" s="119"/>
      <c r="CN126" s="119"/>
      <c r="CO126" s="119"/>
      <c r="CP126" s="119"/>
      <c r="CQ126" s="119"/>
      <c r="CR126" s="119"/>
      <c r="CS126" s="119"/>
      <c r="CT126" s="119"/>
    </row>
    <row r="127" spans="1:98" s="120" customFormat="1">
      <c r="A127" s="124">
        <v>120</v>
      </c>
      <c r="B127" s="125"/>
      <c r="C127" s="125"/>
      <c r="D127" s="124" t="str">
        <f>IF(ISNA(VLOOKUP(C127,Hypothèses!$D$6:$G$14,4,0)),"",VLOOKUP(C127,Hypothèses!$D$6:$G$14,4,0))</f>
        <v/>
      </c>
      <c r="E127" s="125"/>
      <c r="F127" s="125"/>
      <c r="G127" s="125"/>
      <c r="H127" s="125"/>
      <c r="I127" s="125"/>
      <c r="J127" s="125"/>
      <c r="K127" s="125"/>
      <c r="L127" s="125"/>
      <c r="M127" s="125"/>
      <c r="N127" s="125"/>
      <c r="O127" s="125"/>
      <c r="P127" s="125"/>
      <c r="Q127" s="125"/>
      <c r="R127" s="125"/>
      <c r="S127" s="125"/>
      <c r="T127" s="126"/>
      <c r="U127" s="126"/>
      <c r="V127" s="126"/>
      <c r="W127" s="126"/>
      <c r="X127" s="126"/>
      <c r="Y127" s="114"/>
      <c r="Z127" s="126">
        <f>IF(ISNA(E127*VLOOKUP($C127,Hypothèses!$D$6:$F$13,3,0)),0,E127*VLOOKUP($C127,Hypothèses!$D$6:$F$13,3,0))</f>
        <v>0</v>
      </c>
      <c r="AA127" s="126">
        <f>IF(ISNA(F127*VLOOKUP($C127,Hypothèses!$D$6:$F$13,3,0)),0,F127*VLOOKUP($C127,Hypothèses!$D$6:$F$13,3,0))</f>
        <v>0</v>
      </c>
      <c r="AB127" s="126">
        <f>IF(ISNA(G127*VLOOKUP($C127,Hypothèses!$D$6:$F$13,3,0)),0,G127*VLOOKUP($C127,Hypothèses!$D$6:$F$13,3,0))</f>
        <v>0</v>
      </c>
      <c r="AC127" s="126">
        <f>IF(ISNA(H127*VLOOKUP($C127,Hypothèses!$D$6:$F$13,3,0)),0,H127*VLOOKUP($C127,Hypothèses!$D$6:$F$13,3,0))</f>
        <v>0</v>
      </c>
      <c r="AD127" s="126">
        <f>IF(ISNA(I127*VLOOKUP($C127,Hypothèses!$D$6:$F$13,3,0)),0,I127*VLOOKUP($C127,Hypothèses!$D$6:$F$13,3,0))</f>
        <v>0</v>
      </c>
      <c r="AE127" s="126">
        <f>IF(ISNA(J127*VLOOKUP($C127,Hypothèses!$D$6:$F$13,3,0)),0,J127*VLOOKUP($C127,Hypothèses!$D$6:$F$13,3,0))</f>
        <v>0</v>
      </c>
      <c r="AF127" s="126">
        <f>IF(ISNA(K127*VLOOKUP($C127,Hypothèses!$D$6:$F$13,3,0)),0,K127*VLOOKUP($C127,Hypothèses!$D$6:$F$13,3,0))</f>
        <v>0</v>
      </c>
      <c r="AG127" s="126">
        <f>IF(ISNA(L127*VLOOKUP($C127,Hypothèses!$D$6:$F$13,3,0)),0,L127*VLOOKUP($C127,Hypothèses!$D$6:$F$13,3,0))</f>
        <v>0</v>
      </c>
      <c r="AH127" s="126">
        <f>IF(ISNA(M127*VLOOKUP($C127,Hypothèses!$D$6:$F$13,3,0)),0,M127*VLOOKUP($C127,Hypothèses!$D$6:$F$13,3,0))</f>
        <v>0</v>
      </c>
      <c r="AI127" s="126">
        <f>IF(ISNA(N127*VLOOKUP($C127,Hypothèses!$D$6:$F$13,3,0)),0,N127*VLOOKUP($C127,Hypothèses!$D$6:$F$13,3,0))</f>
        <v>0</v>
      </c>
      <c r="AJ127" s="126">
        <f>IF(ISNA(O127*VLOOKUP($C127,Hypothèses!$D$6:$F$13,3,0)),0,O127*VLOOKUP($C127,Hypothèses!$D$6:$F$13,3,0))</f>
        <v>0</v>
      </c>
      <c r="AK127" s="126">
        <f>IF(ISNA(P127*VLOOKUP($C127,Hypothèses!$D$6:$F$13,3,0)),0,P127*VLOOKUP($C127,Hypothèses!$D$6:$F$13,3,0))</f>
        <v>0</v>
      </c>
      <c r="AL127" s="126">
        <f>IF(ISNA(Q127*VLOOKUP($C127,Hypothèses!$D$6:$F$13,3,0)),0,Q127*VLOOKUP($C127,Hypothèses!$D$6:$F$13,3,0))</f>
        <v>0</v>
      </c>
      <c r="AM127" s="126">
        <f>IF(ISNA(R127*VLOOKUP($C127,Hypothèses!$D$6:$F$13,3,0)),0,R127*VLOOKUP($C127,Hypothèses!$D$6:$F$13,3,0))</f>
        <v>0</v>
      </c>
      <c r="AN127" s="126">
        <f>IF(ISNA(S127*VLOOKUP($C127,Hypothèses!$D$6:$F$13,3,0)),0,S127*VLOOKUP($C127,Hypothèses!$D$6:$F$13,3,0))</f>
        <v>0</v>
      </c>
      <c r="AO127" s="126" t="e">
        <f>IF(ISNA(#REF!*VLOOKUP($C127,Hypothèses!$D$6:$F$13,3,0)),0,#REF!*VLOOKUP($C127,Hypothèses!$D$6:$F$13,3,0))</f>
        <v>#REF!</v>
      </c>
      <c r="AP127" s="126" t="e">
        <f>IF(ISNA(#REF!*VLOOKUP($C127,Hypothèses!$D$6:$F$13,3,0)),0,#REF!*VLOOKUP($C127,Hypothèses!$D$6:$F$13,3,0))</f>
        <v>#REF!</v>
      </c>
      <c r="AQ127" s="126" t="e">
        <f>IF(ISNA(#REF!*VLOOKUP($C127,Hypothèses!$D$6:$F$13,3,0)),0,#REF!*VLOOKUP($C127,Hypothèses!$D$6:$F$13,3,0))</f>
        <v>#REF!</v>
      </c>
      <c r="AR127" s="126" t="e">
        <f>IF(ISNA(#REF!*VLOOKUP($C127,Hypothèses!$D$6:$F$13,3,0)),0,#REF!*VLOOKUP($C127,Hypothèses!$D$6:$F$13,3,0))</f>
        <v>#REF!</v>
      </c>
      <c r="AS127" s="126" t="e">
        <f>IF(ISNA(#REF!*VLOOKUP($C127,Hypothèses!$D$6:$F$13,3,0)),0,#REF!*VLOOKUP($C127,Hypothèses!$D$6:$F$13,3,0))</f>
        <v>#REF!</v>
      </c>
      <c r="AT127" s="126" t="e">
        <f>IF(ISNA(#REF!*VLOOKUP($C127,Hypothèses!$D$6:$F$13,3,0)),0,#REF!*VLOOKUP($C127,Hypothèses!$D$6:$F$13,3,0))</f>
        <v>#REF!</v>
      </c>
      <c r="AU127" s="126" t="e">
        <f>IF(ISNA(#REF!*VLOOKUP($C127,Hypothèses!$D$6:$F$13,3,0)),0,#REF!*VLOOKUP($C127,Hypothèses!$D$6:$F$13,3,0))</f>
        <v>#REF!</v>
      </c>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9"/>
      <c r="CE127" s="119"/>
      <c r="CF127" s="119"/>
      <c r="CG127" s="119"/>
      <c r="CH127" s="119"/>
      <c r="CI127" s="119"/>
      <c r="CJ127" s="119"/>
      <c r="CK127" s="119"/>
      <c r="CL127" s="119"/>
      <c r="CM127" s="119"/>
      <c r="CN127" s="119"/>
      <c r="CO127" s="119"/>
      <c r="CP127" s="119"/>
      <c r="CQ127" s="119"/>
      <c r="CR127" s="119"/>
      <c r="CS127" s="119"/>
      <c r="CT127" s="119"/>
    </row>
    <row r="128" spans="1:98" s="120" customFormat="1">
      <c r="A128" s="124">
        <v>121</v>
      </c>
      <c r="B128" s="125"/>
      <c r="C128" s="125"/>
      <c r="D128" s="124" t="str">
        <f>IF(ISNA(VLOOKUP(C128,Hypothèses!$D$6:$G$14,4,0)),"",VLOOKUP(C128,Hypothèses!$D$6:$G$14,4,0))</f>
        <v/>
      </c>
      <c r="E128" s="125"/>
      <c r="F128" s="125"/>
      <c r="G128" s="125"/>
      <c r="H128" s="125"/>
      <c r="I128" s="125"/>
      <c r="J128" s="125"/>
      <c r="K128" s="125"/>
      <c r="L128" s="125"/>
      <c r="M128" s="125"/>
      <c r="N128" s="125"/>
      <c r="O128" s="125"/>
      <c r="P128" s="125"/>
      <c r="Q128" s="125"/>
      <c r="R128" s="125"/>
      <c r="S128" s="125"/>
      <c r="T128" s="126"/>
      <c r="U128" s="126"/>
      <c r="V128" s="126"/>
      <c r="W128" s="126"/>
      <c r="X128" s="126"/>
      <c r="Y128" s="114"/>
      <c r="Z128" s="126">
        <f>IF(ISNA(E128*VLOOKUP($C128,Hypothèses!$D$6:$F$13,3,0)),0,E128*VLOOKUP($C128,Hypothèses!$D$6:$F$13,3,0))</f>
        <v>0</v>
      </c>
      <c r="AA128" s="126">
        <f>IF(ISNA(F128*VLOOKUP($C128,Hypothèses!$D$6:$F$13,3,0)),0,F128*VLOOKUP($C128,Hypothèses!$D$6:$F$13,3,0))</f>
        <v>0</v>
      </c>
      <c r="AB128" s="126">
        <f>IF(ISNA(G128*VLOOKUP($C128,Hypothèses!$D$6:$F$13,3,0)),0,G128*VLOOKUP($C128,Hypothèses!$D$6:$F$13,3,0))</f>
        <v>0</v>
      </c>
      <c r="AC128" s="126">
        <f>IF(ISNA(H128*VLOOKUP($C128,Hypothèses!$D$6:$F$13,3,0)),0,H128*VLOOKUP($C128,Hypothèses!$D$6:$F$13,3,0))</f>
        <v>0</v>
      </c>
      <c r="AD128" s="126">
        <f>IF(ISNA(I128*VLOOKUP($C128,Hypothèses!$D$6:$F$13,3,0)),0,I128*VLOOKUP($C128,Hypothèses!$D$6:$F$13,3,0))</f>
        <v>0</v>
      </c>
      <c r="AE128" s="126">
        <f>IF(ISNA(J128*VLOOKUP($C128,Hypothèses!$D$6:$F$13,3,0)),0,J128*VLOOKUP($C128,Hypothèses!$D$6:$F$13,3,0))</f>
        <v>0</v>
      </c>
      <c r="AF128" s="126">
        <f>IF(ISNA(K128*VLOOKUP($C128,Hypothèses!$D$6:$F$13,3,0)),0,K128*VLOOKUP($C128,Hypothèses!$D$6:$F$13,3,0))</f>
        <v>0</v>
      </c>
      <c r="AG128" s="126">
        <f>IF(ISNA(L128*VLOOKUP($C128,Hypothèses!$D$6:$F$13,3,0)),0,L128*VLOOKUP($C128,Hypothèses!$D$6:$F$13,3,0))</f>
        <v>0</v>
      </c>
      <c r="AH128" s="126">
        <f>IF(ISNA(M128*VLOOKUP($C128,Hypothèses!$D$6:$F$13,3,0)),0,M128*VLOOKUP($C128,Hypothèses!$D$6:$F$13,3,0))</f>
        <v>0</v>
      </c>
      <c r="AI128" s="126">
        <f>IF(ISNA(N128*VLOOKUP($C128,Hypothèses!$D$6:$F$13,3,0)),0,N128*VLOOKUP($C128,Hypothèses!$D$6:$F$13,3,0))</f>
        <v>0</v>
      </c>
      <c r="AJ128" s="126">
        <f>IF(ISNA(O128*VLOOKUP($C128,Hypothèses!$D$6:$F$13,3,0)),0,O128*VLOOKUP($C128,Hypothèses!$D$6:$F$13,3,0))</f>
        <v>0</v>
      </c>
      <c r="AK128" s="126">
        <f>IF(ISNA(P128*VLOOKUP($C128,Hypothèses!$D$6:$F$13,3,0)),0,P128*VLOOKUP($C128,Hypothèses!$D$6:$F$13,3,0))</f>
        <v>0</v>
      </c>
      <c r="AL128" s="126">
        <f>IF(ISNA(Q128*VLOOKUP($C128,Hypothèses!$D$6:$F$13,3,0)),0,Q128*VLOOKUP($C128,Hypothèses!$D$6:$F$13,3,0))</f>
        <v>0</v>
      </c>
      <c r="AM128" s="126">
        <f>IF(ISNA(R128*VLOOKUP($C128,Hypothèses!$D$6:$F$13,3,0)),0,R128*VLOOKUP($C128,Hypothèses!$D$6:$F$13,3,0))</f>
        <v>0</v>
      </c>
      <c r="AN128" s="126">
        <f>IF(ISNA(S128*VLOOKUP($C128,Hypothèses!$D$6:$F$13,3,0)),0,S128*VLOOKUP($C128,Hypothèses!$D$6:$F$13,3,0))</f>
        <v>0</v>
      </c>
      <c r="AO128" s="126" t="e">
        <f>IF(ISNA(#REF!*VLOOKUP($C128,Hypothèses!$D$6:$F$13,3,0)),0,#REF!*VLOOKUP($C128,Hypothèses!$D$6:$F$13,3,0))</f>
        <v>#REF!</v>
      </c>
      <c r="AP128" s="126" t="e">
        <f>IF(ISNA(#REF!*VLOOKUP($C128,Hypothèses!$D$6:$F$13,3,0)),0,#REF!*VLOOKUP($C128,Hypothèses!$D$6:$F$13,3,0))</f>
        <v>#REF!</v>
      </c>
      <c r="AQ128" s="126" t="e">
        <f>IF(ISNA(#REF!*VLOOKUP($C128,Hypothèses!$D$6:$F$13,3,0)),0,#REF!*VLOOKUP($C128,Hypothèses!$D$6:$F$13,3,0))</f>
        <v>#REF!</v>
      </c>
      <c r="AR128" s="126" t="e">
        <f>IF(ISNA(#REF!*VLOOKUP($C128,Hypothèses!$D$6:$F$13,3,0)),0,#REF!*VLOOKUP($C128,Hypothèses!$D$6:$F$13,3,0))</f>
        <v>#REF!</v>
      </c>
      <c r="AS128" s="126" t="e">
        <f>IF(ISNA(#REF!*VLOOKUP($C128,Hypothèses!$D$6:$F$13,3,0)),0,#REF!*VLOOKUP($C128,Hypothèses!$D$6:$F$13,3,0))</f>
        <v>#REF!</v>
      </c>
      <c r="AT128" s="126" t="e">
        <f>IF(ISNA(#REF!*VLOOKUP($C128,Hypothèses!$D$6:$F$13,3,0)),0,#REF!*VLOOKUP($C128,Hypothèses!$D$6:$F$13,3,0))</f>
        <v>#REF!</v>
      </c>
      <c r="AU128" s="126" t="e">
        <f>IF(ISNA(#REF!*VLOOKUP($C128,Hypothèses!$D$6:$F$13,3,0)),0,#REF!*VLOOKUP($C128,Hypothèses!$D$6:$F$13,3,0))</f>
        <v>#REF!</v>
      </c>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9"/>
      <c r="CE128" s="119"/>
      <c r="CF128" s="119"/>
      <c r="CG128" s="119"/>
      <c r="CH128" s="119"/>
      <c r="CI128" s="119"/>
      <c r="CJ128" s="119"/>
      <c r="CK128" s="119"/>
      <c r="CL128" s="119"/>
      <c r="CM128" s="119"/>
      <c r="CN128" s="119"/>
      <c r="CO128" s="119"/>
      <c r="CP128" s="119"/>
      <c r="CQ128" s="119"/>
      <c r="CR128" s="119"/>
      <c r="CS128" s="119"/>
      <c r="CT128" s="119"/>
    </row>
    <row r="129" spans="1:98" s="120" customFormat="1">
      <c r="A129" s="124">
        <v>122</v>
      </c>
      <c r="B129" s="125"/>
      <c r="C129" s="125"/>
      <c r="D129" s="124" t="str">
        <f>IF(ISNA(VLOOKUP(C129,Hypothèses!$D$6:$G$14,4,0)),"",VLOOKUP(C129,Hypothèses!$D$6:$G$14,4,0))</f>
        <v/>
      </c>
      <c r="E129" s="125"/>
      <c r="F129" s="125"/>
      <c r="G129" s="125"/>
      <c r="H129" s="125"/>
      <c r="I129" s="125"/>
      <c r="J129" s="125"/>
      <c r="K129" s="125"/>
      <c r="L129" s="125"/>
      <c r="M129" s="125"/>
      <c r="N129" s="125"/>
      <c r="O129" s="125"/>
      <c r="P129" s="125"/>
      <c r="Q129" s="125"/>
      <c r="R129" s="125"/>
      <c r="S129" s="125"/>
      <c r="T129" s="126"/>
      <c r="U129" s="126"/>
      <c r="V129" s="126"/>
      <c r="W129" s="126"/>
      <c r="X129" s="126"/>
      <c r="Y129" s="114"/>
      <c r="Z129" s="126">
        <f>IF(ISNA(E129*VLOOKUP($C129,Hypothèses!$D$6:$F$13,3,0)),0,E129*VLOOKUP($C129,Hypothèses!$D$6:$F$13,3,0))</f>
        <v>0</v>
      </c>
      <c r="AA129" s="126">
        <f>IF(ISNA(F129*VLOOKUP($C129,Hypothèses!$D$6:$F$13,3,0)),0,F129*VLOOKUP($C129,Hypothèses!$D$6:$F$13,3,0))</f>
        <v>0</v>
      </c>
      <c r="AB129" s="126">
        <f>IF(ISNA(G129*VLOOKUP($C129,Hypothèses!$D$6:$F$13,3,0)),0,G129*VLOOKUP($C129,Hypothèses!$D$6:$F$13,3,0))</f>
        <v>0</v>
      </c>
      <c r="AC129" s="126">
        <f>IF(ISNA(H129*VLOOKUP($C129,Hypothèses!$D$6:$F$13,3,0)),0,H129*VLOOKUP($C129,Hypothèses!$D$6:$F$13,3,0))</f>
        <v>0</v>
      </c>
      <c r="AD129" s="126">
        <f>IF(ISNA(I129*VLOOKUP($C129,Hypothèses!$D$6:$F$13,3,0)),0,I129*VLOOKUP($C129,Hypothèses!$D$6:$F$13,3,0))</f>
        <v>0</v>
      </c>
      <c r="AE129" s="126">
        <f>IF(ISNA(J129*VLOOKUP($C129,Hypothèses!$D$6:$F$13,3,0)),0,J129*VLOOKUP($C129,Hypothèses!$D$6:$F$13,3,0))</f>
        <v>0</v>
      </c>
      <c r="AF129" s="126">
        <f>IF(ISNA(K129*VLOOKUP($C129,Hypothèses!$D$6:$F$13,3,0)),0,K129*VLOOKUP($C129,Hypothèses!$D$6:$F$13,3,0))</f>
        <v>0</v>
      </c>
      <c r="AG129" s="126">
        <f>IF(ISNA(L129*VLOOKUP($C129,Hypothèses!$D$6:$F$13,3,0)),0,L129*VLOOKUP($C129,Hypothèses!$D$6:$F$13,3,0))</f>
        <v>0</v>
      </c>
      <c r="AH129" s="126">
        <f>IF(ISNA(M129*VLOOKUP($C129,Hypothèses!$D$6:$F$13,3,0)),0,M129*VLOOKUP($C129,Hypothèses!$D$6:$F$13,3,0))</f>
        <v>0</v>
      </c>
      <c r="AI129" s="126">
        <f>IF(ISNA(N129*VLOOKUP($C129,Hypothèses!$D$6:$F$13,3,0)),0,N129*VLOOKUP($C129,Hypothèses!$D$6:$F$13,3,0))</f>
        <v>0</v>
      </c>
      <c r="AJ129" s="126">
        <f>IF(ISNA(O129*VLOOKUP($C129,Hypothèses!$D$6:$F$13,3,0)),0,O129*VLOOKUP($C129,Hypothèses!$D$6:$F$13,3,0))</f>
        <v>0</v>
      </c>
      <c r="AK129" s="126">
        <f>IF(ISNA(P129*VLOOKUP($C129,Hypothèses!$D$6:$F$13,3,0)),0,P129*VLOOKUP($C129,Hypothèses!$D$6:$F$13,3,0))</f>
        <v>0</v>
      </c>
      <c r="AL129" s="126">
        <f>IF(ISNA(Q129*VLOOKUP($C129,Hypothèses!$D$6:$F$13,3,0)),0,Q129*VLOOKUP($C129,Hypothèses!$D$6:$F$13,3,0))</f>
        <v>0</v>
      </c>
      <c r="AM129" s="126">
        <f>IF(ISNA(R129*VLOOKUP($C129,Hypothèses!$D$6:$F$13,3,0)),0,R129*VLOOKUP($C129,Hypothèses!$D$6:$F$13,3,0))</f>
        <v>0</v>
      </c>
      <c r="AN129" s="126">
        <f>IF(ISNA(S129*VLOOKUP($C129,Hypothèses!$D$6:$F$13,3,0)),0,S129*VLOOKUP($C129,Hypothèses!$D$6:$F$13,3,0))</f>
        <v>0</v>
      </c>
      <c r="AO129" s="126" t="e">
        <f>IF(ISNA(#REF!*VLOOKUP($C129,Hypothèses!$D$6:$F$13,3,0)),0,#REF!*VLOOKUP($C129,Hypothèses!$D$6:$F$13,3,0))</f>
        <v>#REF!</v>
      </c>
      <c r="AP129" s="126" t="e">
        <f>IF(ISNA(#REF!*VLOOKUP($C129,Hypothèses!$D$6:$F$13,3,0)),0,#REF!*VLOOKUP($C129,Hypothèses!$D$6:$F$13,3,0))</f>
        <v>#REF!</v>
      </c>
      <c r="AQ129" s="126" t="e">
        <f>IF(ISNA(#REF!*VLOOKUP($C129,Hypothèses!$D$6:$F$13,3,0)),0,#REF!*VLOOKUP($C129,Hypothèses!$D$6:$F$13,3,0))</f>
        <v>#REF!</v>
      </c>
      <c r="AR129" s="126" t="e">
        <f>IF(ISNA(#REF!*VLOOKUP($C129,Hypothèses!$D$6:$F$13,3,0)),0,#REF!*VLOOKUP($C129,Hypothèses!$D$6:$F$13,3,0))</f>
        <v>#REF!</v>
      </c>
      <c r="AS129" s="126" t="e">
        <f>IF(ISNA(#REF!*VLOOKUP($C129,Hypothèses!$D$6:$F$13,3,0)),0,#REF!*VLOOKUP($C129,Hypothèses!$D$6:$F$13,3,0))</f>
        <v>#REF!</v>
      </c>
      <c r="AT129" s="126" t="e">
        <f>IF(ISNA(#REF!*VLOOKUP($C129,Hypothèses!$D$6:$F$13,3,0)),0,#REF!*VLOOKUP($C129,Hypothèses!$D$6:$F$13,3,0))</f>
        <v>#REF!</v>
      </c>
      <c r="AU129" s="126" t="e">
        <f>IF(ISNA(#REF!*VLOOKUP($C129,Hypothèses!$D$6:$F$13,3,0)),0,#REF!*VLOOKUP($C129,Hypothèses!$D$6:$F$13,3,0))</f>
        <v>#REF!</v>
      </c>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9"/>
      <c r="CE129" s="119"/>
      <c r="CF129" s="119"/>
      <c r="CG129" s="119"/>
      <c r="CH129" s="119"/>
      <c r="CI129" s="119"/>
      <c r="CJ129" s="119"/>
      <c r="CK129" s="119"/>
      <c r="CL129" s="119"/>
      <c r="CM129" s="119"/>
      <c r="CN129" s="119"/>
      <c r="CO129" s="119"/>
      <c r="CP129" s="119"/>
      <c r="CQ129" s="119"/>
      <c r="CR129" s="119"/>
      <c r="CS129" s="119"/>
      <c r="CT129" s="119"/>
    </row>
    <row r="130" spans="1:98" s="120" customFormat="1">
      <c r="A130" s="124">
        <v>123</v>
      </c>
      <c r="B130" s="125"/>
      <c r="C130" s="125"/>
      <c r="D130" s="124" t="str">
        <f>IF(ISNA(VLOOKUP(C130,Hypothèses!$D$6:$G$14,4,0)),"",VLOOKUP(C130,Hypothèses!$D$6:$G$14,4,0))</f>
        <v/>
      </c>
      <c r="E130" s="125"/>
      <c r="F130" s="125"/>
      <c r="G130" s="125"/>
      <c r="H130" s="125"/>
      <c r="I130" s="125"/>
      <c r="J130" s="125"/>
      <c r="K130" s="125"/>
      <c r="L130" s="125"/>
      <c r="M130" s="125"/>
      <c r="N130" s="125"/>
      <c r="O130" s="125"/>
      <c r="P130" s="125"/>
      <c r="Q130" s="125"/>
      <c r="R130" s="125"/>
      <c r="S130" s="125"/>
      <c r="T130" s="126"/>
      <c r="U130" s="126"/>
      <c r="V130" s="126"/>
      <c r="W130" s="126"/>
      <c r="X130" s="126"/>
      <c r="Y130" s="114"/>
      <c r="Z130" s="126">
        <f>IF(ISNA(E130*VLOOKUP($C130,Hypothèses!$D$6:$F$13,3,0)),0,E130*VLOOKUP($C130,Hypothèses!$D$6:$F$13,3,0))</f>
        <v>0</v>
      </c>
      <c r="AA130" s="126">
        <f>IF(ISNA(F130*VLOOKUP($C130,Hypothèses!$D$6:$F$13,3,0)),0,F130*VLOOKUP($C130,Hypothèses!$D$6:$F$13,3,0))</f>
        <v>0</v>
      </c>
      <c r="AB130" s="126">
        <f>IF(ISNA(G130*VLOOKUP($C130,Hypothèses!$D$6:$F$13,3,0)),0,G130*VLOOKUP($C130,Hypothèses!$D$6:$F$13,3,0))</f>
        <v>0</v>
      </c>
      <c r="AC130" s="126">
        <f>IF(ISNA(H130*VLOOKUP($C130,Hypothèses!$D$6:$F$13,3,0)),0,H130*VLOOKUP($C130,Hypothèses!$D$6:$F$13,3,0))</f>
        <v>0</v>
      </c>
      <c r="AD130" s="126">
        <f>IF(ISNA(I130*VLOOKUP($C130,Hypothèses!$D$6:$F$13,3,0)),0,I130*VLOOKUP($C130,Hypothèses!$D$6:$F$13,3,0))</f>
        <v>0</v>
      </c>
      <c r="AE130" s="126">
        <f>IF(ISNA(J130*VLOOKUP($C130,Hypothèses!$D$6:$F$13,3,0)),0,J130*VLOOKUP($C130,Hypothèses!$D$6:$F$13,3,0))</f>
        <v>0</v>
      </c>
      <c r="AF130" s="126">
        <f>IF(ISNA(K130*VLOOKUP($C130,Hypothèses!$D$6:$F$13,3,0)),0,K130*VLOOKUP($C130,Hypothèses!$D$6:$F$13,3,0))</f>
        <v>0</v>
      </c>
      <c r="AG130" s="126">
        <f>IF(ISNA(L130*VLOOKUP($C130,Hypothèses!$D$6:$F$13,3,0)),0,L130*VLOOKUP($C130,Hypothèses!$D$6:$F$13,3,0))</f>
        <v>0</v>
      </c>
      <c r="AH130" s="126">
        <f>IF(ISNA(M130*VLOOKUP($C130,Hypothèses!$D$6:$F$13,3,0)),0,M130*VLOOKUP($C130,Hypothèses!$D$6:$F$13,3,0))</f>
        <v>0</v>
      </c>
      <c r="AI130" s="126">
        <f>IF(ISNA(N130*VLOOKUP($C130,Hypothèses!$D$6:$F$13,3,0)),0,N130*VLOOKUP($C130,Hypothèses!$D$6:$F$13,3,0))</f>
        <v>0</v>
      </c>
      <c r="AJ130" s="126">
        <f>IF(ISNA(O130*VLOOKUP($C130,Hypothèses!$D$6:$F$13,3,0)),0,O130*VLOOKUP($C130,Hypothèses!$D$6:$F$13,3,0))</f>
        <v>0</v>
      </c>
      <c r="AK130" s="126">
        <f>IF(ISNA(P130*VLOOKUP($C130,Hypothèses!$D$6:$F$13,3,0)),0,P130*VLOOKUP($C130,Hypothèses!$D$6:$F$13,3,0))</f>
        <v>0</v>
      </c>
      <c r="AL130" s="126">
        <f>IF(ISNA(Q130*VLOOKUP($C130,Hypothèses!$D$6:$F$13,3,0)),0,Q130*VLOOKUP($C130,Hypothèses!$D$6:$F$13,3,0))</f>
        <v>0</v>
      </c>
      <c r="AM130" s="126">
        <f>IF(ISNA(R130*VLOOKUP($C130,Hypothèses!$D$6:$F$13,3,0)),0,R130*VLOOKUP($C130,Hypothèses!$D$6:$F$13,3,0))</f>
        <v>0</v>
      </c>
      <c r="AN130" s="126">
        <f>IF(ISNA(S130*VLOOKUP($C130,Hypothèses!$D$6:$F$13,3,0)),0,S130*VLOOKUP($C130,Hypothèses!$D$6:$F$13,3,0))</f>
        <v>0</v>
      </c>
      <c r="AO130" s="126" t="e">
        <f>IF(ISNA(#REF!*VLOOKUP($C130,Hypothèses!$D$6:$F$13,3,0)),0,#REF!*VLOOKUP($C130,Hypothèses!$D$6:$F$13,3,0))</f>
        <v>#REF!</v>
      </c>
      <c r="AP130" s="126" t="e">
        <f>IF(ISNA(#REF!*VLOOKUP($C130,Hypothèses!$D$6:$F$13,3,0)),0,#REF!*VLOOKUP($C130,Hypothèses!$D$6:$F$13,3,0))</f>
        <v>#REF!</v>
      </c>
      <c r="AQ130" s="126" t="e">
        <f>IF(ISNA(#REF!*VLOOKUP($C130,Hypothèses!$D$6:$F$13,3,0)),0,#REF!*VLOOKUP($C130,Hypothèses!$D$6:$F$13,3,0))</f>
        <v>#REF!</v>
      </c>
      <c r="AR130" s="126" t="e">
        <f>IF(ISNA(#REF!*VLOOKUP($C130,Hypothèses!$D$6:$F$13,3,0)),0,#REF!*VLOOKUP($C130,Hypothèses!$D$6:$F$13,3,0))</f>
        <v>#REF!</v>
      </c>
      <c r="AS130" s="126" t="e">
        <f>IF(ISNA(#REF!*VLOOKUP($C130,Hypothèses!$D$6:$F$13,3,0)),0,#REF!*VLOOKUP($C130,Hypothèses!$D$6:$F$13,3,0))</f>
        <v>#REF!</v>
      </c>
      <c r="AT130" s="126" t="e">
        <f>IF(ISNA(#REF!*VLOOKUP($C130,Hypothèses!$D$6:$F$13,3,0)),0,#REF!*VLOOKUP($C130,Hypothèses!$D$6:$F$13,3,0))</f>
        <v>#REF!</v>
      </c>
      <c r="AU130" s="126" t="e">
        <f>IF(ISNA(#REF!*VLOOKUP($C130,Hypothèses!$D$6:$F$13,3,0)),0,#REF!*VLOOKUP($C130,Hypothèses!$D$6:$F$13,3,0))</f>
        <v>#REF!</v>
      </c>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9"/>
      <c r="CE130" s="119"/>
      <c r="CF130" s="119"/>
      <c r="CG130" s="119"/>
      <c r="CH130" s="119"/>
      <c r="CI130" s="119"/>
      <c r="CJ130" s="119"/>
      <c r="CK130" s="119"/>
      <c r="CL130" s="119"/>
      <c r="CM130" s="119"/>
      <c r="CN130" s="119"/>
      <c r="CO130" s="119"/>
      <c r="CP130" s="119"/>
      <c r="CQ130" s="119"/>
      <c r="CR130" s="119"/>
      <c r="CS130" s="119"/>
      <c r="CT130" s="119"/>
    </row>
    <row r="131" spans="1:98" s="120" customFormat="1">
      <c r="A131" s="124">
        <v>124</v>
      </c>
      <c r="B131" s="125"/>
      <c r="C131" s="125"/>
      <c r="D131" s="124" t="str">
        <f>IF(ISNA(VLOOKUP(C131,Hypothèses!$D$6:$G$14,4,0)),"",VLOOKUP(C131,Hypothèses!$D$6:$G$14,4,0))</f>
        <v/>
      </c>
      <c r="E131" s="125"/>
      <c r="F131" s="125"/>
      <c r="G131" s="125"/>
      <c r="H131" s="125"/>
      <c r="I131" s="125"/>
      <c r="J131" s="125"/>
      <c r="K131" s="125"/>
      <c r="L131" s="125"/>
      <c r="M131" s="125"/>
      <c r="N131" s="125"/>
      <c r="O131" s="125"/>
      <c r="P131" s="125"/>
      <c r="Q131" s="125"/>
      <c r="R131" s="125"/>
      <c r="S131" s="125"/>
      <c r="T131" s="126"/>
      <c r="U131" s="126"/>
      <c r="V131" s="126"/>
      <c r="W131" s="126"/>
      <c r="X131" s="126"/>
      <c r="Y131" s="114"/>
      <c r="Z131" s="126">
        <f>IF(ISNA(E131*VLOOKUP($C131,Hypothèses!$D$6:$F$13,3,0)),0,E131*VLOOKUP($C131,Hypothèses!$D$6:$F$13,3,0))</f>
        <v>0</v>
      </c>
      <c r="AA131" s="126">
        <f>IF(ISNA(F131*VLOOKUP($C131,Hypothèses!$D$6:$F$13,3,0)),0,F131*VLOOKUP($C131,Hypothèses!$D$6:$F$13,3,0))</f>
        <v>0</v>
      </c>
      <c r="AB131" s="126">
        <f>IF(ISNA(G131*VLOOKUP($C131,Hypothèses!$D$6:$F$13,3,0)),0,G131*VLOOKUP($C131,Hypothèses!$D$6:$F$13,3,0))</f>
        <v>0</v>
      </c>
      <c r="AC131" s="126">
        <f>IF(ISNA(H131*VLOOKUP($C131,Hypothèses!$D$6:$F$13,3,0)),0,H131*VLOOKUP($C131,Hypothèses!$D$6:$F$13,3,0))</f>
        <v>0</v>
      </c>
      <c r="AD131" s="126">
        <f>IF(ISNA(I131*VLOOKUP($C131,Hypothèses!$D$6:$F$13,3,0)),0,I131*VLOOKUP($C131,Hypothèses!$D$6:$F$13,3,0))</f>
        <v>0</v>
      </c>
      <c r="AE131" s="126">
        <f>IF(ISNA(J131*VLOOKUP($C131,Hypothèses!$D$6:$F$13,3,0)),0,J131*VLOOKUP($C131,Hypothèses!$D$6:$F$13,3,0))</f>
        <v>0</v>
      </c>
      <c r="AF131" s="126">
        <f>IF(ISNA(K131*VLOOKUP($C131,Hypothèses!$D$6:$F$13,3,0)),0,K131*VLOOKUP($C131,Hypothèses!$D$6:$F$13,3,0))</f>
        <v>0</v>
      </c>
      <c r="AG131" s="126">
        <f>IF(ISNA(L131*VLOOKUP($C131,Hypothèses!$D$6:$F$13,3,0)),0,L131*VLOOKUP($C131,Hypothèses!$D$6:$F$13,3,0))</f>
        <v>0</v>
      </c>
      <c r="AH131" s="126">
        <f>IF(ISNA(M131*VLOOKUP($C131,Hypothèses!$D$6:$F$13,3,0)),0,M131*VLOOKUP($C131,Hypothèses!$D$6:$F$13,3,0))</f>
        <v>0</v>
      </c>
      <c r="AI131" s="126">
        <f>IF(ISNA(N131*VLOOKUP($C131,Hypothèses!$D$6:$F$13,3,0)),0,N131*VLOOKUP($C131,Hypothèses!$D$6:$F$13,3,0))</f>
        <v>0</v>
      </c>
      <c r="AJ131" s="126">
        <f>IF(ISNA(O131*VLOOKUP($C131,Hypothèses!$D$6:$F$13,3,0)),0,O131*VLOOKUP($C131,Hypothèses!$D$6:$F$13,3,0))</f>
        <v>0</v>
      </c>
      <c r="AK131" s="126">
        <f>IF(ISNA(P131*VLOOKUP($C131,Hypothèses!$D$6:$F$13,3,0)),0,P131*VLOOKUP($C131,Hypothèses!$D$6:$F$13,3,0))</f>
        <v>0</v>
      </c>
      <c r="AL131" s="126">
        <f>IF(ISNA(Q131*VLOOKUP($C131,Hypothèses!$D$6:$F$13,3,0)),0,Q131*VLOOKUP($C131,Hypothèses!$D$6:$F$13,3,0))</f>
        <v>0</v>
      </c>
      <c r="AM131" s="126">
        <f>IF(ISNA(R131*VLOOKUP($C131,Hypothèses!$D$6:$F$13,3,0)),0,R131*VLOOKUP($C131,Hypothèses!$D$6:$F$13,3,0))</f>
        <v>0</v>
      </c>
      <c r="AN131" s="126">
        <f>IF(ISNA(S131*VLOOKUP($C131,Hypothèses!$D$6:$F$13,3,0)),0,S131*VLOOKUP($C131,Hypothèses!$D$6:$F$13,3,0))</f>
        <v>0</v>
      </c>
      <c r="AO131" s="126" t="e">
        <f>IF(ISNA(#REF!*VLOOKUP($C131,Hypothèses!$D$6:$F$13,3,0)),0,#REF!*VLOOKUP($C131,Hypothèses!$D$6:$F$13,3,0))</f>
        <v>#REF!</v>
      </c>
      <c r="AP131" s="126" t="e">
        <f>IF(ISNA(#REF!*VLOOKUP($C131,Hypothèses!$D$6:$F$13,3,0)),0,#REF!*VLOOKUP($C131,Hypothèses!$D$6:$F$13,3,0))</f>
        <v>#REF!</v>
      </c>
      <c r="AQ131" s="126" t="e">
        <f>IF(ISNA(#REF!*VLOOKUP($C131,Hypothèses!$D$6:$F$13,3,0)),0,#REF!*VLOOKUP($C131,Hypothèses!$D$6:$F$13,3,0))</f>
        <v>#REF!</v>
      </c>
      <c r="AR131" s="126" t="e">
        <f>IF(ISNA(#REF!*VLOOKUP($C131,Hypothèses!$D$6:$F$13,3,0)),0,#REF!*VLOOKUP($C131,Hypothèses!$D$6:$F$13,3,0))</f>
        <v>#REF!</v>
      </c>
      <c r="AS131" s="126" t="e">
        <f>IF(ISNA(#REF!*VLOOKUP($C131,Hypothèses!$D$6:$F$13,3,0)),0,#REF!*VLOOKUP($C131,Hypothèses!$D$6:$F$13,3,0))</f>
        <v>#REF!</v>
      </c>
      <c r="AT131" s="126" t="e">
        <f>IF(ISNA(#REF!*VLOOKUP($C131,Hypothèses!$D$6:$F$13,3,0)),0,#REF!*VLOOKUP($C131,Hypothèses!$D$6:$F$13,3,0))</f>
        <v>#REF!</v>
      </c>
      <c r="AU131" s="126" t="e">
        <f>IF(ISNA(#REF!*VLOOKUP($C131,Hypothèses!$D$6:$F$13,3,0)),0,#REF!*VLOOKUP($C131,Hypothèses!$D$6:$F$13,3,0))</f>
        <v>#REF!</v>
      </c>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19"/>
      <c r="CE131" s="119"/>
      <c r="CF131" s="119"/>
      <c r="CG131" s="119"/>
      <c r="CH131" s="119"/>
      <c r="CI131" s="119"/>
      <c r="CJ131" s="119"/>
      <c r="CK131" s="119"/>
      <c r="CL131" s="119"/>
      <c r="CM131" s="119"/>
      <c r="CN131" s="119"/>
      <c r="CO131" s="119"/>
      <c r="CP131" s="119"/>
      <c r="CQ131" s="119"/>
      <c r="CR131" s="119"/>
      <c r="CS131" s="119"/>
      <c r="CT131" s="119"/>
    </row>
    <row r="132" spans="1:98" s="120" customFormat="1">
      <c r="A132" s="124">
        <v>125</v>
      </c>
      <c r="B132" s="125"/>
      <c r="C132" s="125"/>
      <c r="D132" s="124" t="str">
        <f>IF(ISNA(VLOOKUP(C132,Hypothèses!$D$6:$G$14,4,0)),"",VLOOKUP(C132,Hypothèses!$D$6:$G$14,4,0))</f>
        <v/>
      </c>
      <c r="E132" s="125"/>
      <c r="F132" s="125"/>
      <c r="G132" s="125"/>
      <c r="H132" s="125"/>
      <c r="I132" s="125"/>
      <c r="J132" s="125"/>
      <c r="K132" s="125"/>
      <c r="L132" s="125"/>
      <c r="M132" s="125"/>
      <c r="N132" s="125"/>
      <c r="O132" s="125"/>
      <c r="P132" s="125"/>
      <c r="Q132" s="125"/>
      <c r="R132" s="125"/>
      <c r="S132" s="125"/>
      <c r="T132" s="126"/>
      <c r="U132" s="126"/>
      <c r="V132" s="126"/>
      <c r="W132" s="126"/>
      <c r="X132" s="126"/>
      <c r="Y132" s="114"/>
      <c r="Z132" s="126">
        <f>IF(ISNA(E132*VLOOKUP($C132,Hypothèses!$D$6:$F$13,3,0)),0,E132*VLOOKUP($C132,Hypothèses!$D$6:$F$13,3,0))</f>
        <v>0</v>
      </c>
      <c r="AA132" s="126">
        <f>IF(ISNA(F132*VLOOKUP($C132,Hypothèses!$D$6:$F$13,3,0)),0,F132*VLOOKUP($C132,Hypothèses!$D$6:$F$13,3,0))</f>
        <v>0</v>
      </c>
      <c r="AB132" s="126">
        <f>IF(ISNA(G132*VLOOKUP($C132,Hypothèses!$D$6:$F$13,3,0)),0,G132*VLOOKUP($C132,Hypothèses!$D$6:$F$13,3,0))</f>
        <v>0</v>
      </c>
      <c r="AC132" s="126">
        <f>IF(ISNA(H132*VLOOKUP($C132,Hypothèses!$D$6:$F$13,3,0)),0,H132*VLOOKUP($C132,Hypothèses!$D$6:$F$13,3,0))</f>
        <v>0</v>
      </c>
      <c r="AD132" s="126">
        <f>IF(ISNA(I132*VLOOKUP($C132,Hypothèses!$D$6:$F$13,3,0)),0,I132*VLOOKUP($C132,Hypothèses!$D$6:$F$13,3,0))</f>
        <v>0</v>
      </c>
      <c r="AE132" s="126">
        <f>IF(ISNA(J132*VLOOKUP($C132,Hypothèses!$D$6:$F$13,3,0)),0,J132*VLOOKUP($C132,Hypothèses!$D$6:$F$13,3,0))</f>
        <v>0</v>
      </c>
      <c r="AF132" s="126">
        <f>IF(ISNA(K132*VLOOKUP($C132,Hypothèses!$D$6:$F$13,3,0)),0,K132*VLOOKUP($C132,Hypothèses!$D$6:$F$13,3,0))</f>
        <v>0</v>
      </c>
      <c r="AG132" s="126">
        <f>IF(ISNA(L132*VLOOKUP($C132,Hypothèses!$D$6:$F$13,3,0)),0,L132*VLOOKUP($C132,Hypothèses!$D$6:$F$13,3,0))</f>
        <v>0</v>
      </c>
      <c r="AH132" s="126">
        <f>IF(ISNA(M132*VLOOKUP($C132,Hypothèses!$D$6:$F$13,3,0)),0,M132*VLOOKUP($C132,Hypothèses!$D$6:$F$13,3,0))</f>
        <v>0</v>
      </c>
      <c r="AI132" s="126">
        <f>IF(ISNA(N132*VLOOKUP($C132,Hypothèses!$D$6:$F$13,3,0)),0,N132*VLOOKUP($C132,Hypothèses!$D$6:$F$13,3,0))</f>
        <v>0</v>
      </c>
      <c r="AJ132" s="126">
        <f>IF(ISNA(O132*VLOOKUP($C132,Hypothèses!$D$6:$F$13,3,0)),0,O132*VLOOKUP($C132,Hypothèses!$D$6:$F$13,3,0))</f>
        <v>0</v>
      </c>
      <c r="AK132" s="126">
        <f>IF(ISNA(P132*VLOOKUP($C132,Hypothèses!$D$6:$F$13,3,0)),0,P132*VLOOKUP($C132,Hypothèses!$D$6:$F$13,3,0))</f>
        <v>0</v>
      </c>
      <c r="AL132" s="126">
        <f>IF(ISNA(Q132*VLOOKUP($C132,Hypothèses!$D$6:$F$13,3,0)),0,Q132*VLOOKUP($C132,Hypothèses!$D$6:$F$13,3,0))</f>
        <v>0</v>
      </c>
      <c r="AM132" s="126">
        <f>IF(ISNA(R132*VLOOKUP($C132,Hypothèses!$D$6:$F$13,3,0)),0,R132*VLOOKUP($C132,Hypothèses!$D$6:$F$13,3,0))</f>
        <v>0</v>
      </c>
      <c r="AN132" s="126">
        <f>IF(ISNA(S132*VLOOKUP($C132,Hypothèses!$D$6:$F$13,3,0)),0,S132*VLOOKUP($C132,Hypothèses!$D$6:$F$13,3,0))</f>
        <v>0</v>
      </c>
      <c r="AO132" s="126" t="e">
        <f>IF(ISNA(#REF!*VLOOKUP($C132,Hypothèses!$D$6:$F$13,3,0)),0,#REF!*VLOOKUP($C132,Hypothèses!$D$6:$F$13,3,0))</f>
        <v>#REF!</v>
      </c>
      <c r="AP132" s="126" t="e">
        <f>IF(ISNA(#REF!*VLOOKUP($C132,Hypothèses!$D$6:$F$13,3,0)),0,#REF!*VLOOKUP($C132,Hypothèses!$D$6:$F$13,3,0))</f>
        <v>#REF!</v>
      </c>
      <c r="AQ132" s="126" t="e">
        <f>IF(ISNA(#REF!*VLOOKUP($C132,Hypothèses!$D$6:$F$13,3,0)),0,#REF!*VLOOKUP($C132,Hypothèses!$D$6:$F$13,3,0))</f>
        <v>#REF!</v>
      </c>
      <c r="AR132" s="126" t="e">
        <f>IF(ISNA(#REF!*VLOOKUP($C132,Hypothèses!$D$6:$F$13,3,0)),0,#REF!*VLOOKUP($C132,Hypothèses!$D$6:$F$13,3,0))</f>
        <v>#REF!</v>
      </c>
      <c r="AS132" s="126" t="e">
        <f>IF(ISNA(#REF!*VLOOKUP($C132,Hypothèses!$D$6:$F$13,3,0)),0,#REF!*VLOOKUP($C132,Hypothèses!$D$6:$F$13,3,0))</f>
        <v>#REF!</v>
      </c>
      <c r="AT132" s="126" t="e">
        <f>IF(ISNA(#REF!*VLOOKUP($C132,Hypothèses!$D$6:$F$13,3,0)),0,#REF!*VLOOKUP($C132,Hypothèses!$D$6:$F$13,3,0))</f>
        <v>#REF!</v>
      </c>
      <c r="AU132" s="126" t="e">
        <f>IF(ISNA(#REF!*VLOOKUP($C132,Hypothèses!$D$6:$F$13,3,0)),0,#REF!*VLOOKUP($C132,Hypothèses!$D$6:$F$13,3,0))</f>
        <v>#REF!</v>
      </c>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9"/>
      <c r="CE132" s="119"/>
      <c r="CF132" s="119"/>
      <c r="CG132" s="119"/>
      <c r="CH132" s="119"/>
      <c r="CI132" s="119"/>
      <c r="CJ132" s="119"/>
      <c r="CK132" s="119"/>
      <c r="CL132" s="119"/>
      <c r="CM132" s="119"/>
      <c r="CN132" s="119"/>
      <c r="CO132" s="119"/>
      <c r="CP132" s="119"/>
      <c r="CQ132" s="119"/>
      <c r="CR132" s="119"/>
      <c r="CS132" s="119"/>
      <c r="CT132" s="119"/>
    </row>
    <row r="133" spans="1:98" s="120" customFormat="1">
      <c r="A133" s="124">
        <v>126</v>
      </c>
      <c r="B133" s="125"/>
      <c r="C133" s="125"/>
      <c r="D133" s="124" t="str">
        <f>IF(ISNA(VLOOKUP(C133,Hypothèses!$D$6:$G$14,4,0)),"",VLOOKUP(C133,Hypothèses!$D$6:$G$14,4,0))</f>
        <v/>
      </c>
      <c r="E133" s="125"/>
      <c r="F133" s="125"/>
      <c r="G133" s="125"/>
      <c r="H133" s="125"/>
      <c r="I133" s="125"/>
      <c r="J133" s="125"/>
      <c r="K133" s="125"/>
      <c r="L133" s="125"/>
      <c r="M133" s="125"/>
      <c r="N133" s="125"/>
      <c r="O133" s="125"/>
      <c r="P133" s="125"/>
      <c r="Q133" s="125"/>
      <c r="R133" s="125"/>
      <c r="S133" s="125"/>
      <c r="T133" s="126"/>
      <c r="U133" s="126"/>
      <c r="V133" s="126"/>
      <c r="W133" s="126"/>
      <c r="X133" s="126"/>
      <c r="Y133" s="114"/>
      <c r="Z133" s="126">
        <f>IF(ISNA(E133*VLOOKUP($C133,Hypothèses!$D$6:$F$13,3,0)),0,E133*VLOOKUP($C133,Hypothèses!$D$6:$F$13,3,0))</f>
        <v>0</v>
      </c>
      <c r="AA133" s="126">
        <f>IF(ISNA(F133*VLOOKUP($C133,Hypothèses!$D$6:$F$13,3,0)),0,F133*VLOOKUP($C133,Hypothèses!$D$6:$F$13,3,0))</f>
        <v>0</v>
      </c>
      <c r="AB133" s="126">
        <f>IF(ISNA(G133*VLOOKUP($C133,Hypothèses!$D$6:$F$13,3,0)),0,G133*VLOOKUP($C133,Hypothèses!$D$6:$F$13,3,0))</f>
        <v>0</v>
      </c>
      <c r="AC133" s="126">
        <f>IF(ISNA(H133*VLOOKUP($C133,Hypothèses!$D$6:$F$13,3,0)),0,H133*VLOOKUP($C133,Hypothèses!$D$6:$F$13,3,0))</f>
        <v>0</v>
      </c>
      <c r="AD133" s="126">
        <f>IF(ISNA(I133*VLOOKUP($C133,Hypothèses!$D$6:$F$13,3,0)),0,I133*VLOOKUP($C133,Hypothèses!$D$6:$F$13,3,0))</f>
        <v>0</v>
      </c>
      <c r="AE133" s="126">
        <f>IF(ISNA(J133*VLOOKUP($C133,Hypothèses!$D$6:$F$13,3,0)),0,J133*VLOOKUP($C133,Hypothèses!$D$6:$F$13,3,0))</f>
        <v>0</v>
      </c>
      <c r="AF133" s="126">
        <f>IF(ISNA(K133*VLOOKUP($C133,Hypothèses!$D$6:$F$13,3,0)),0,K133*VLOOKUP($C133,Hypothèses!$D$6:$F$13,3,0))</f>
        <v>0</v>
      </c>
      <c r="AG133" s="126">
        <f>IF(ISNA(L133*VLOOKUP($C133,Hypothèses!$D$6:$F$13,3,0)),0,L133*VLOOKUP($C133,Hypothèses!$D$6:$F$13,3,0))</f>
        <v>0</v>
      </c>
      <c r="AH133" s="126">
        <f>IF(ISNA(M133*VLOOKUP($C133,Hypothèses!$D$6:$F$13,3,0)),0,M133*VLOOKUP($C133,Hypothèses!$D$6:$F$13,3,0))</f>
        <v>0</v>
      </c>
      <c r="AI133" s="126">
        <f>IF(ISNA(N133*VLOOKUP($C133,Hypothèses!$D$6:$F$13,3,0)),0,N133*VLOOKUP($C133,Hypothèses!$D$6:$F$13,3,0))</f>
        <v>0</v>
      </c>
      <c r="AJ133" s="126">
        <f>IF(ISNA(O133*VLOOKUP($C133,Hypothèses!$D$6:$F$13,3,0)),0,O133*VLOOKUP($C133,Hypothèses!$D$6:$F$13,3,0))</f>
        <v>0</v>
      </c>
      <c r="AK133" s="126">
        <f>IF(ISNA(P133*VLOOKUP($C133,Hypothèses!$D$6:$F$13,3,0)),0,P133*VLOOKUP($C133,Hypothèses!$D$6:$F$13,3,0))</f>
        <v>0</v>
      </c>
      <c r="AL133" s="126">
        <f>IF(ISNA(Q133*VLOOKUP($C133,Hypothèses!$D$6:$F$13,3,0)),0,Q133*VLOOKUP($C133,Hypothèses!$D$6:$F$13,3,0))</f>
        <v>0</v>
      </c>
      <c r="AM133" s="126">
        <f>IF(ISNA(R133*VLOOKUP($C133,Hypothèses!$D$6:$F$13,3,0)),0,R133*VLOOKUP($C133,Hypothèses!$D$6:$F$13,3,0))</f>
        <v>0</v>
      </c>
      <c r="AN133" s="126">
        <f>IF(ISNA(S133*VLOOKUP($C133,Hypothèses!$D$6:$F$13,3,0)),0,S133*VLOOKUP($C133,Hypothèses!$D$6:$F$13,3,0))</f>
        <v>0</v>
      </c>
      <c r="AO133" s="126" t="e">
        <f>IF(ISNA(#REF!*VLOOKUP($C133,Hypothèses!$D$6:$F$13,3,0)),0,#REF!*VLOOKUP($C133,Hypothèses!$D$6:$F$13,3,0))</f>
        <v>#REF!</v>
      </c>
      <c r="AP133" s="126" t="e">
        <f>IF(ISNA(#REF!*VLOOKUP($C133,Hypothèses!$D$6:$F$13,3,0)),0,#REF!*VLOOKUP($C133,Hypothèses!$D$6:$F$13,3,0))</f>
        <v>#REF!</v>
      </c>
      <c r="AQ133" s="126" t="e">
        <f>IF(ISNA(#REF!*VLOOKUP($C133,Hypothèses!$D$6:$F$13,3,0)),0,#REF!*VLOOKUP($C133,Hypothèses!$D$6:$F$13,3,0))</f>
        <v>#REF!</v>
      </c>
      <c r="AR133" s="126" t="e">
        <f>IF(ISNA(#REF!*VLOOKUP($C133,Hypothèses!$D$6:$F$13,3,0)),0,#REF!*VLOOKUP($C133,Hypothèses!$D$6:$F$13,3,0))</f>
        <v>#REF!</v>
      </c>
      <c r="AS133" s="126" t="e">
        <f>IF(ISNA(#REF!*VLOOKUP($C133,Hypothèses!$D$6:$F$13,3,0)),0,#REF!*VLOOKUP($C133,Hypothèses!$D$6:$F$13,3,0))</f>
        <v>#REF!</v>
      </c>
      <c r="AT133" s="126" t="e">
        <f>IF(ISNA(#REF!*VLOOKUP($C133,Hypothèses!$D$6:$F$13,3,0)),0,#REF!*VLOOKUP($C133,Hypothèses!$D$6:$F$13,3,0))</f>
        <v>#REF!</v>
      </c>
      <c r="AU133" s="126" t="e">
        <f>IF(ISNA(#REF!*VLOOKUP($C133,Hypothèses!$D$6:$F$13,3,0)),0,#REF!*VLOOKUP($C133,Hypothèses!$D$6:$F$13,3,0))</f>
        <v>#REF!</v>
      </c>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119"/>
      <c r="CE133" s="119"/>
      <c r="CF133" s="119"/>
      <c r="CG133" s="119"/>
      <c r="CH133" s="119"/>
      <c r="CI133" s="119"/>
      <c r="CJ133" s="119"/>
      <c r="CK133" s="119"/>
      <c r="CL133" s="119"/>
      <c r="CM133" s="119"/>
      <c r="CN133" s="119"/>
      <c r="CO133" s="119"/>
      <c r="CP133" s="119"/>
      <c r="CQ133" s="119"/>
      <c r="CR133" s="119"/>
      <c r="CS133" s="119"/>
      <c r="CT133" s="119"/>
    </row>
    <row r="134" spans="1:98" s="120" customFormat="1">
      <c r="A134" s="124">
        <v>127</v>
      </c>
      <c r="B134" s="125"/>
      <c r="C134" s="125"/>
      <c r="D134" s="124" t="str">
        <f>IF(ISNA(VLOOKUP(C134,Hypothèses!$D$6:$G$14,4,0)),"",VLOOKUP(C134,Hypothèses!$D$6:$G$14,4,0))</f>
        <v/>
      </c>
      <c r="E134" s="125"/>
      <c r="F134" s="125"/>
      <c r="G134" s="125"/>
      <c r="H134" s="125"/>
      <c r="I134" s="125"/>
      <c r="J134" s="125"/>
      <c r="K134" s="125"/>
      <c r="L134" s="125"/>
      <c r="M134" s="125"/>
      <c r="N134" s="125"/>
      <c r="O134" s="125"/>
      <c r="P134" s="125"/>
      <c r="Q134" s="125"/>
      <c r="R134" s="125"/>
      <c r="S134" s="125"/>
      <c r="T134" s="126"/>
      <c r="U134" s="126"/>
      <c r="V134" s="126"/>
      <c r="W134" s="126"/>
      <c r="X134" s="126"/>
      <c r="Y134" s="114"/>
      <c r="Z134" s="126">
        <f>IF(ISNA(E134*VLOOKUP($C134,Hypothèses!$D$6:$F$13,3,0)),0,E134*VLOOKUP($C134,Hypothèses!$D$6:$F$13,3,0))</f>
        <v>0</v>
      </c>
      <c r="AA134" s="126">
        <f>IF(ISNA(F134*VLOOKUP($C134,Hypothèses!$D$6:$F$13,3,0)),0,F134*VLOOKUP($C134,Hypothèses!$D$6:$F$13,3,0))</f>
        <v>0</v>
      </c>
      <c r="AB134" s="126">
        <f>IF(ISNA(G134*VLOOKUP($C134,Hypothèses!$D$6:$F$13,3,0)),0,G134*VLOOKUP($C134,Hypothèses!$D$6:$F$13,3,0))</f>
        <v>0</v>
      </c>
      <c r="AC134" s="126">
        <f>IF(ISNA(H134*VLOOKUP($C134,Hypothèses!$D$6:$F$13,3,0)),0,H134*VLOOKUP($C134,Hypothèses!$D$6:$F$13,3,0))</f>
        <v>0</v>
      </c>
      <c r="AD134" s="126">
        <f>IF(ISNA(I134*VLOOKUP($C134,Hypothèses!$D$6:$F$13,3,0)),0,I134*VLOOKUP($C134,Hypothèses!$D$6:$F$13,3,0))</f>
        <v>0</v>
      </c>
      <c r="AE134" s="126">
        <f>IF(ISNA(J134*VLOOKUP($C134,Hypothèses!$D$6:$F$13,3,0)),0,J134*VLOOKUP($C134,Hypothèses!$D$6:$F$13,3,0))</f>
        <v>0</v>
      </c>
      <c r="AF134" s="126">
        <f>IF(ISNA(K134*VLOOKUP($C134,Hypothèses!$D$6:$F$13,3,0)),0,K134*VLOOKUP($C134,Hypothèses!$D$6:$F$13,3,0))</f>
        <v>0</v>
      </c>
      <c r="AG134" s="126">
        <f>IF(ISNA(L134*VLOOKUP($C134,Hypothèses!$D$6:$F$13,3,0)),0,L134*VLOOKUP($C134,Hypothèses!$D$6:$F$13,3,0))</f>
        <v>0</v>
      </c>
      <c r="AH134" s="126">
        <f>IF(ISNA(M134*VLOOKUP($C134,Hypothèses!$D$6:$F$13,3,0)),0,M134*VLOOKUP($C134,Hypothèses!$D$6:$F$13,3,0))</f>
        <v>0</v>
      </c>
      <c r="AI134" s="126">
        <f>IF(ISNA(N134*VLOOKUP($C134,Hypothèses!$D$6:$F$13,3,0)),0,N134*VLOOKUP($C134,Hypothèses!$D$6:$F$13,3,0))</f>
        <v>0</v>
      </c>
      <c r="AJ134" s="126">
        <f>IF(ISNA(O134*VLOOKUP($C134,Hypothèses!$D$6:$F$13,3,0)),0,O134*VLOOKUP($C134,Hypothèses!$D$6:$F$13,3,0))</f>
        <v>0</v>
      </c>
      <c r="AK134" s="126">
        <f>IF(ISNA(P134*VLOOKUP($C134,Hypothèses!$D$6:$F$13,3,0)),0,P134*VLOOKUP($C134,Hypothèses!$D$6:$F$13,3,0))</f>
        <v>0</v>
      </c>
      <c r="AL134" s="126">
        <f>IF(ISNA(Q134*VLOOKUP($C134,Hypothèses!$D$6:$F$13,3,0)),0,Q134*VLOOKUP($C134,Hypothèses!$D$6:$F$13,3,0))</f>
        <v>0</v>
      </c>
      <c r="AM134" s="126">
        <f>IF(ISNA(R134*VLOOKUP($C134,Hypothèses!$D$6:$F$13,3,0)),0,R134*VLOOKUP($C134,Hypothèses!$D$6:$F$13,3,0))</f>
        <v>0</v>
      </c>
      <c r="AN134" s="126">
        <f>IF(ISNA(S134*VLOOKUP($C134,Hypothèses!$D$6:$F$13,3,0)),0,S134*VLOOKUP($C134,Hypothèses!$D$6:$F$13,3,0))</f>
        <v>0</v>
      </c>
      <c r="AO134" s="126" t="e">
        <f>IF(ISNA(#REF!*VLOOKUP($C134,Hypothèses!$D$6:$F$13,3,0)),0,#REF!*VLOOKUP($C134,Hypothèses!$D$6:$F$13,3,0))</f>
        <v>#REF!</v>
      </c>
      <c r="AP134" s="126" t="e">
        <f>IF(ISNA(#REF!*VLOOKUP($C134,Hypothèses!$D$6:$F$13,3,0)),0,#REF!*VLOOKUP($C134,Hypothèses!$D$6:$F$13,3,0))</f>
        <v>#REF!</v>
      </c>
      <c r="AQ134" s="126" t="e">
        <f>IF(ISNA(#REF!*VLOOKUP($C134,Hypothèses!$D$6:$F$13,3,0)),0,#REF!*VLOOKUP($C134,Hypothèses!$D$6:$F$13,3,0))</f>
        <v>#REF!</v>
      </c>
      <c r="AR134" s="126" t="e">
        <f>IF(ISNA(#REF!*VLOOKUP($C134,Hypothèses!$D$6:$F$13,3,0)),0,#REF!*VLOOKUP($C134,Hypothèses!$D$6:$F$13,3,0))</f>
        <v>#REF!</v>
      </c>
      <c r="AS134" s="126" t="e">
        <f>IF(ISNA(#REF!*VLOOKUP($C134,Hypothèses!$D$6:$F$13,3,0)),0,#REF!*VLOOKUP($C134,Hypothèses!$D$6:$F$13,3,0))</f>
        <v>#REF!</v>
      </c>
      <c r="AT134" s="126" t="e">
        <f>IF(ISNA(#REF!*VLOOKUP($C134,Hypothèses!$D$6:$F$13,3,0)),0,#REF!*VLOOKUP($C134,Hypothèses!$D$6:$F$13,3,0))</f>
        <v>#REF!</v>
      </c>
      <c r="AU134" s="126" t="e">
        <f>IF(ISNA(#REF!*VLOOKUP($C134,Hypothèses!$D$6:$F$13,3,0)),0,#REF!*VLOOKUP($C134,Hypothèses!$D$6:$F$13,3,0))</f>
        <v>#REF!</v>
      </c>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9"/>
      <c r="CE134" s="119"/>
      <c r="CF134" s="119"/>
      <c r="CG134" s="119"/>
      <c r="CH134" s="119"/>
      <c r="CI134" s="119"/>
      <c r="CJ134" s="119"/>
      <c r="CK134" s="119"/>
      <c r="CL134" s="119"/>
      <c r="CM134" s="119"/>
      <c r="CN134" s="119"/>
      <c r="CO134" s="119"/>
      <c r="CP134" s="119"/>
      <c r="CQ134" s="119"/>
      <c r="CR134" s="119"/>
      <c r="CS134" s="119"/>
      <c r="CT134" s="119"/>
    </row>
    <row r="135" spans="1:98" s="120" customFormat="1">
      <c r="A135" s="124">
        <v>128</v>
      </c>
      <c r="B135" s="125"/>
      <c r="C135" s="125"/>
      <c r="D135" s="124" t="str">
        <f>IF(ISNA(VLOOKUP(C135,Hypothèses!$D$6:$G$14,4,0)),"",VLOOKUP(C135,Hypothèses!$D$6:$G$14,4,0))</f>
        <v/>
      </c>
      <c r="E135" s="125"/>
      <c r="F135" s="125"/>
      <c r="G135" s="125"/>
      <c r="H135" s="125"/>
      <c r="I135" s="125"/>
      <c r="J135" s="125"/>
      <c r="K135" s="125"/>
      <c r="L135" s="125"/>
      <c r="M135" s="125"/>
      <c r="N135" s="125"/>
      <c r="O135" s="125"/>
      <c r="P135" s="125"/>
      <c r="Q135" s="125"/>
      <c r="R135" s="125"/>
      <c r="S135" s="125"/>
      <c r="T135" s="126"/>
      <c r="U135" s="126"/>
      <c r="V135" s="126"/>
      <c r="W135" s="126"/>
      <c r="X135" s="126"/>
      <c r="Y135" s="114"/>
      <c r="Z135" s="126">
        <f>IF(ISNA(E135*VLOOKUP($C135,Hypothèses!$D$6:$F$13,3,0)),0,E135*VLOOKUP($C135,Hypothèses!$D$6:$F$13,3,0))</f>
        <v>0</v>
      </c>
      <c r="AA135" s="126">
        <f>IF(ISNA(F135*VLOOKUP($C135,Hypothèses!$D$6:$F$13,3,0)),0,F135*VLOOKUP($C135,Hypothèses!$D$6:$F$13,3,0))</f>
        <v>0</v>
      </c>
      <c r="AB135" s="126">
        <f>IF(ISNA(G135*VLOOKUP($C135,Hypothèses!$D$6:$F$13,3,0)),0,G135*VLOOKUP($C135,Hypothèses!$D$6:$F$13,3,0))</f>
        <v>0</v>
      </c>
      <c r="AC135" s="126">
        <f>IF(ISNA(H135*VLOOKUP($C135,Hypothèses!$D$6:$F$13,3,0)),0,H135*VLOOKUP($C135,Hypothèses!$D$6:$F$13,3,0))</f>
        <v>0</v>
      </c>
      <c r="AD135" s="126">
        <f>IF(ISNA(I135*VLOOKUP($C135,Hypothèses!$D$6:$F$13,3,0)),0,I135*VLOOKUP($C135,Hypothèses!$D$6:$F$13,3,0))</f>
        <v>0</v>
      </c>
      <c r="AE135" s="126">
        <f>IF(ISNA(J135*VLOOKUP($C135,Hypothèses!$D$6:$F$13,3,0)),0,J135*VLOOKUP($C135,Hypothèses!$D$6:$F$13,3,0))</f>
        <v>0</v>
      </c>
      <c r="AF135" s="126">
        <f>IF(ISNA(K135*VLOOKUP($C135,Hypothèses!$D$6:$F$13,3,0)),0,K135*VLOOKUP($C135,Hypothèses!$D$6:$F$13,3,0))</f>
        <v>0</v>
      </c>
      <c r="AG135" s="126">
        <f>IF(ISNA(L135*VLOOKUP($C135,Hypothèses!$D$6:$F$13,3,0)),0,L135*VLOOKUP($C135,Hypothèses!$D$6:$F$13,3,0))</f>
        <v>0</v>
      </c>
      <c r="AH135" s="126">
        <f>IF(ISNA(M135*VLOOKUP($C135,Hypothèses!$D$6:$F$13,3,0)),0,M135*VLOOKUP($C135,Hypothèses!$D$6:$F$13,3,0))</f>
        <v>0</v>
      </c>
      <c r="AI135" s="126">
        <f>IF(ISNA(N135*VLOOKUP($C135,Hypothèses!$D$6:$F$13,3,0)),0,N135*VLOOKUP($C135,Hypothèses!$D$6:$F$13,3,0))</f>
        <v>0</v>
      </c>
      <c r="AJ135" s="126">
        <f>IF(ISNA(O135*VLOOKUP($C135,Hypothèses!$D$6:$F$13,3,0)),0,O135*VLOOKUP($C135,Hypothèses!$D$6:$F$13,3,0))</f>
        <v>0</v>
      </c>
      <c r="AK135" s="126">
        <f>IF(ISNA(P135*VLOOKUP($C135,Hypothèses!$D$6:$F$13,3,0)),0,P135*VLOOKUP($C135,Hypothèses!$D$6:$F$13,3,0))</f>
        <v>0</v>
      </c>
      <c r="AL135" s="126">
        <f>IF(ISNA(Q135*VLOOKUP($C135,Hypothèses!$D$6:$F$13,3,0)),0,Q135*VLOOKUP($C135,Hypothèses!$D$6:$F$13,3,0))</f>
        <v>0</v>
      </c>
      <c r="AM135" s="126">
        <f>IF(ISNA(R135*VLOOKUP($C135,Hypothèses!$D$6:$F$13,3,0)),0,R135*VLOOKUP($C135,Hypothèses!$D$6:$F$13,3,0))</f>
        <v>0</v>
      </c>
      <c r="AN135" s="126">
        <f>IF(ISNA(S135*VLOOKUP($C135,Hypothèses!$D$6:$F$13,3,0)),0,S135*VLOOKUP($C135,Hypothèses!$D$6:$F$13,3,0))</f>
        <v>0</v>
      </c>
      <c r="AO135" s="126" t="e">
        <f>IF(ISNA(#REF!*VLOOKUP($C135,Hypothèses!$D$6:$F$13,3,0)),0,#REF!*VLOOKUP($C135,Hypothèses!$D$6:$F$13,3,0))</f>
        <v>#REF!</v>
      </c>
      <c r="AP135" s="126" t="e">
        <f>IF(ISNA(#REF!*VLOOKUP($C135,Hypothèses!$D$6:$F$13,3,0)),0,#REF!*VLOOKUP($C135,Hypothèses!$D$6:$F$13,3,0))</f>
        <v>#REF!</v>
      </c>
      <c r="AQ135" s="126" t="e">
        <f>IF(ISNA(#REF!*VLOOKUP($C135,Hypothèses!$D$6:$F$13,3,0)),0,#REF!*VLOOKUP($C135,Hypothèses!$D$6:$F$13,3,0))</f>
        <v>#REF!</v>
      </c>
      <c r="AR135" s="126" t="e">
        <f>IF(ISNA(#REF!*VLOOKUP($C135,Hypothèses!$D$6:$F$13,3,0)),0,#REF!*VLOOKUP($C135,Hypothèses!$D$6:$F$13,3,0))</f>
        <v>#REF!</v>
      </c>
      <c r="AS135" s="126" t="e">
        <f>IF(ISNA(#REF!*VLOOKUP($C135,Hypothèses!$D$6:$F$13,3,0)),0,#REF!*VLOOKUP($C135,Hypothèses!$D$6:$F$13,3,0))</f>
        <v>#REF!</v>
      </c>
      <c r="AT135" s="126" t="e">
        <f>IF(ISNA(#REF!*VLOOKUP($C135,Hypothèses!$D$6:$F$13,3,0)),0,#REF!*VLOOKUP($C135,Hypothèses!$D$6:$F$13,3,0))</f>
        <v>#REF!</v>
      </c>
      <c r="AU135" s="126" t="e">
        <f>IF(ISNA(#REF!*VLOOKUP($C135,Hypothèses!$D$6:$F$13,3,0)),0,#REF!*VLOOKUP($C135,Hypothèses!$D$6:$F$13,3,0))</f>
        <v>#REF!</v>
      </c>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9"/>
      <c r="CE135" s="119"/>
      <c r="CF135" s="119"/>
      <c r="CG135" s="119"/>
      <c r="CH135" s="119"/>
      <c r="CI135" s="119"/>
      <c r="CJ135" s="119"/>
      <c r="CK135" s="119"/>
      <c r="CL135" s="119"/>
      <c r="CM135" s="119"/>
      <c r="CN135" s="119"/>
      <c r="CO135" s="119"/>
      <c r="CP135" s="119"/>
      <c r="CQ135" s="119"/>
      <c r="CR135" s="119"/>
      <c r="CS135" s="119"/>
      <c r="CT135" s="119"/>
    </row>
    <row r="136" spans="1:98" s="120" customFormat="1">
      <c r="A136" s="124">
        <v>129</v>
      </c>
      <c r="B136" s="125"/>
      <c r="C136" s="125"/>
      <c r="D136" s="124" t="str">
        <f>IF(ISNA(VLOOKUP(C136,Hypothèses!$D$6:$G$14,4,0)),"",VLOOKUP(C136,Hypothèses!$D$6:$G$14,4,0))</f>
        <v/>
      </c>
      <c r="E136" s="125"/>
      <c r="F136" s="125"/>
      <c r="G136" s="125"/>
      <c r="H136" s="125"/>
      <c r="I136" s="125"/>
      <c r="J136" s="125"/>
      <c r="K136" s="125"/>
      <c r="L136" s="125"/>
      <c r="M136" s="125"/>
      <c r="N136" s="125"/>
      <c r="O136" s="125"/>
      <c r="P136" s="125"/>
      <c r="Q136" s="125"/>
      <c r="R136" s="125"/>
      <c r="S136" s="125"/>
      <c r="T136" s="126"/>
      <c r="U136" s="126"/>
      <c r="V136" s="126"/>
      <c r="W136" s="126"/>
      <c r="X136" s="126"/>
      <c r="Y136" s="114"/>
      <c r="Z136" s="126">
        <f>IF(ISNA(E136*VLOOKUP($C136,Hypothèses!$D$6:$F$13,3,0)),0,E136*VLOOKUP($C136,Hypothèses!$D$6:$F$13,3,0))</f>
        <v>0</v>
      </c>
      <c r="AA136" s="126">
        <f>IF(ISNA(F136*VLOOKUP($C136,Hypothèses!$D$6:$F$13,3,0)),0,F136*VLOOKUP($C136,Hypothèses!$D$6:$F$13,3,0))</f>
        <v>0</v>
      </c>
      <c r="AB136" s="126">
        <f>IF(ISNA(G136*VLOOKUP($C136,Hypothèses!$D$6:$F$13,3,0)),0,G136*VLOOKUP($C136,Hypothèses!$D$6:$F$13,3,0))</f>
        <v>0</v>
      </c>
      <c r="AC136" s="126">
        <f>IF(ISNA(H136*VLOOKUP($C136,Hypothèses!$D$6:$F$13,3,0)),0,H136*VLOOKUP($C136,Hypothèses!$D$6:$F$13,3,0))</f>
        <v>0</v>
      </c>
      <c r="AD136" s="126">
        <f>IF(ISNA(I136*VLOOKUP($C136,Hypothèses!$D$6:$F$13,3,0)),0,I136*VLOOKUP($C136,Hypothèses!$D$6:$F$13,3,0))</f>
        <v>0</v>
      </c>
      <c r="AE136" s="126">
        <f>IF(ISNA(J136*VLOOKUP($C136,Hypothèses!$D$6:$F$13,3,0)),0,J136*VLOOKUP($C136,Hypothèses!$D$6:$F$13,3,0))</f>
        <v>0</v>
      </c>
      <c r="AF136" s="126">
        <f>IF(ISNA(K136*VLOOKUP($C136,Hypothèses!$D$6:$F$13,3,0)),0,K136*VLOOKUP($C136,Hypothèses!$D$6:$F$13,3,0))</f>
        <v>0</v>
      </c>
      <c r="AG136" s="126">
        <f>IF(ISNA(L136*VLOOKUP($C136,Hypothèses!$D$6:$F$13,3,0)),0,L136*VLOOKUP($C136,Hypothèses!$D$6:$F$13,3,0))</f>
        <v>0</v>
      </c>
      <c r="AH136" s="126">
        <f>IF(ISNA(M136*VLOOKUP($C136,Hypothèses!$D$6:$F$13,3,0)),0,M136*VLOOKUP($C136,Hypothèses!$D$6:$F$13,3,0))</f>
        <v>0</v>
      </c>
      <c r="AI136" s="126">
        <f>IF(ISNA(N136*VLOOKUP($C136,Hypothèses!$D$6:$F$13,3,0)),0,N136*VLOOKUP($C136,Hypothèses!$D$6:$F$13,3,0))</f>
        <v>0</v>
      </c>
      <c r="AJ136" s="126">
        <f>IF(ISNA(O136*VLOOKUP($C136,Hypothèses!$D$6:$F$13,3,0)),0,O136*VLOOKUP($C136,Hypothèses!$D$6:$F$13,3,0))</f>
        <v>0</v>
      </c>
      <c r="AK136" s="126">
        <f>IF(ISNA(P136*VLOOKUP($C136,Hypothèses!$D$6:$F$13,3,0)),0,P136*VLOOKUP($C136,Hypothèses!$D$6:$F$13,3,0))</f>
        <v>0</v>
      </c>
      <c r="AL136" s="126">
        <f>IF(ISNA(Q136*VLOOKUP($C136,Hypothèses!$D$6:$F$13,3,0)),0,Q136*VLOOKUP($C136,Hypothèses!$D$6:$F$13,3,0))</f>
        <v>0</v>
      </c>
      <c r="AM136" s="126">
        <f>IF(ISNA(R136*VLOOKUP($C136,Hypothèses!$D$6:$F$13,3,0)),0,R136*VLOOKUP($C136,Hypothèses!$D$6:$F$13,3,0))</f>
        <v>0</v>
      </c>
      <c r="AN136" s="126">
        <f>IF(ISNA(S136*VLOOKUP($C136,Hypothèses!$D$6:$F$13,3,0)),0,S136*VLOOKUP($C136,Hypothèses!$D$6:$F$13,3,0))</f>
        <v>0</v>
      </c>
      <c r="AO136" s="126" t="e">
        <f>IF(ISNA(#REF!*VLOOKUP($C136,Hypothèses!$D$6:$F$13,3,0)),0,#REF!*VLOOKUP($C136,Hypothèses!$D$6:$F$13,3,0))</f>
        <v>#REF!</v>
      </c>
      <c r="AP136" s="126" t="e">
        <f>IF(ISNA(#REF!*VLOOKUP($C136,Hypothèses!$D$6:$F$13,3,0)),0,#REF!*VLOOKUP($C136,Hypothèses!$D$6:$F$13,3,0))</f>
        <v>#REF!</v>
      </c>
      <c r="AQ136" s="126" t="e">
        <f>IF(ISNA(#REF!*VLOOKUP($C136,Hypothèses!$D$6:$F$13,3,0)),0,#REF!*VLOOKUP($C136,Hypothèses!$D$6:$F$13,3,0))</f>
        <v>#REF!</v>
      </c>
      <c r="AR136" s="126" t="e">
        <f>IF(ISNA(#REF!*VLOOKUP($C136,Hypothèses!$D$6:$F$13,3,0)),0,#REF!*VLOOKUP($C136,Hypothèses!$D$6:$F$13,3,0))</f>
        <v>#REF!</v>
      </c>
      <c r="AS136" s="126" t="e">
        <f>IF(ISNA(#REF!*VLOOKUP($C136,Hypothèses!$D$6:$F$13,3,0)),0,#REF!*VLOOKUP($C136,Hypothèses!$D$6:$F$13,3,0))</f>
        <v>#REF!</v>
      </c>
      <c r="AT136" s="126" t="e">
        <f>IF(ISNA(#REF!*VLOOKUP($C136,Hypothèses!$D$6:$F$13,3,0)),0,#REF!*VLOOKUP($C136,Hypothèses!$D$6:$F$13,3,0))</f>
        <v>#REF!</v>
      </c>
      <c r="AU136" s="126" t="e">
        <f>IF(ISNA(#REF!*VLOOKUP($C136,Hypothèses!$D$6:$F$13,3,0)),0,#REF!*VLOOKUP($C136,Hypothèses!$D$6:$F$13,3,0))</f>
        <v>#REF!</v>
      </c>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9"/>
      <c r="CE136" s="119"/>
      <c r="CF136" s="119"/>
      <c r="CG136" s="119"/>
      <c r="CH136" s="119"/>
      <c r="CI136" s="119"/>
      <c r="CJ136" s="119"/>
      <c r="CK136" s="119"/>
      <c r="CL136" s="119"/>
      <c r="CM136" s="119"/>
      <c r="CN136" s="119"/>
      <c r="CO136" s="119"/>
      <c r="CP136" s="119"/>
      <c r="CQ136" s="119"/>
      <c r="CR136" s="119"/>
      <c r="CS136" s="119"/>
      <c r="CT136" s="119"/>
    </row>
    <row r="137" spans="1:98" s="120" customFormat="1">
      <c r="A137" s="124">
        <v>130</v>
      </c>
      <c r="B137" s="125"/>
      <c r="C137" s="125"/>
      <c r="D137" s="124" t="str">
        <f>IF(ISNA(VLOOKUP(C137,Hypothèses!$D$6:$G$14,4,0)),"",VLOOKUP(C137,Hypothèses!$D$6:$G$14,4,0))</f>
        <v/>
      </c>
      <c r="E137" s="125"/>
      <c r="F137" s="125"/>
      <c r="G137" s="125"/>
      <c r="H137" s="125"/>
      <c r="I137" s="125"/>
      <c r="J137" s="125"/>
      <c r="K137" s="125"/>
      <c r="L137" s="125"/>
      <c r="M137" s="125"/>
      <c r="N137" s="125"/>
      <c r="O137" s="125"/>
      <c r="P137" s="125"/>
      <c r="Q137" s="125"/>
      <c r="R137" s="125"/>
      <c r="S137" s="125"/>
      <c r="T137" s="126"/>
      <c r="U137" s="126"/>
      <c r="V137" s="126"/>
      <c r="W137" s="126"/>
      <c r="X137" s="126"/>
      <c r="Y137" s="114"/>
      <c r="Z137" s="126">
        <f>IF(ISNA(E137*VLOOKUP($C137,Hypothèses!$D$6:$F$13,3,0)),0,E137*VLOOKUP($C137,Hypothèses!$D$6:$F$13,3,0))</f>
        <v>0</v>
      </c>
      <c r="AA137" s="126">
        <f>IF(ISNA(F137*VLOOKUP($C137,Hypothèses!$D$6:$F$13,3,0)),0,F137*VLOOKUP($C137,Hypothèses!$D$6:$F$13,3,0))</f>
        <v>0</v>
      </c>
      <c r="AB137" s="126">
        <f>IF(ISNA(G137*VLOOKUP($C137,Hypothèses!$D$6:$F$13,3,0)),0,G137*VLOOKUP($C137,Hypothèses!$D$6:$F$13,3,0))</f>
        <v>0</v>
      </c>
      <c r="AC137" s="126">
        <f>IF(ISNA(H137*VLOOKUP($C137,Hypothèses!$D$6:$F$13,3,0)),0,H137*VLOOKUP($C137,Hypothèses!$D$6:$F$13,3,0))</f>
        <v>0</v>
      </c>
      <c r="AD137" s="126">
        <f>IF(ISNA(I137*VLOOKUP($C137,Hypothèses!$D$6:$F$13,3,0)),0,I137*VLOOKUP($C137,Hypothèses!$D$6:$F$13,3,0))</f>
        <v>0</v>
      </c>
      <c r="AE137" s="126">
        <f>IF(ISNA(J137*VLOOKUP($C137,Hypothèses!$D$6:$F$13,3,0)),0,J137*VLOOKUP($C137,Hypothèses!$D$6:$F$13,3,0))</f>
        <v>0</v>
      </c>
      <c r="AF137" s="126">
        <f>IF(ISNA(K137*VLOOKUP($C137,Hypothèses!$D$6:$F$13,3,0)),0,K137*VLOOKUP($C137,Hypothèses!$D$6:$F$13,3,0))</f>
        <v>0</v>
      </c>
      <c r="AG137" s="126">
        <f>IF(ISNA(L137*VLOOKUP($C137,Hypothèses!$D$6:$F$13,3,0)),0,L137*VLOOKUP($C137,Hypothèses!$D$6:$F$13,3,0))</f>
        <v>0</v>
      </c>
      <c r="AH137" s="126">
        <f>IF(ISNA(M137*VLOOKUP($C137,Hypothèses!$D$6:$F$13,3,0)),0,M137*VLOOKUP($C137,Hypothèses!$D$6:$F$13,3,0))</f>
        <v>0</v>
      </c>
      <c r="AI137" s="126">
        <f>IF(ISNA(N137*VLOOKUP($C137,Hypothèses!$D$6:$F$13,3,0)),0,N137*VLOOKUP($C137,Hypothèses!$D$6:$F$13,3,0))</f>
        <v>0</v>
      </c>
      <c r="AJ137" s="126">
        <f>IF(ISNA(O137*VLOOKUP($C137,Hypothèses!$D$6:$F$13,3,0)),0,O137*VLOOKUP($C137,Hypothèses!$D$6:$F$13,3,0))</f>
        <v>0</v>
      </c>
      <c r="AK137" s="126">
        <f>IF(ISNA(P137*VLOOKUP($C137,Hypothèses!$D$6:$F$13,3,0)),0,P137*VLOOKUP($C137,Hypothèses!$D$6:$F$13,3,0))</f>
        <v>0</v>
      </c>
      <c r="AL137" s="126">
        <f>IF(ISNA(Q137*VLOOKUP($C137,Hypothèses!$D$6:$F$13,3,0)),0,Q137*VLOOKUP($C137,Hypothèses!$D$6:$F$13,3,0))</f>
        <v>0</v>
      </c>
      <c r="AM137" s="126">
        <f>IF(ISNA(R137*VLOOKUP($C137,Hypothèses!$D$6:$F$13,3,0)),0,R137*VLOOKUP($C137,Hypothèses!$D$6:$F$13,3,0))</f>
        <v>0</v>
      </c>
      <c r="AN137" s="126">
        <f>IF(ISNA(S137*VLOOKUP($C137,Hypothèses!$D$6:$F$13,3,0)),0,S137*VLOOKUP($C137,Hypothèses!$D$6:$F$13,3,0))</f>
        <v>0</v>
      </c>
      <c r="AO137" s="126" t="e">
        <f>IF(ISNA(#REF!*VLOOKUP($C137,Hypothèses!$D$6:$F$13,3,0)),0,#REF!*VLOOKUP($C137,Hypothèses!$D$6:$F$13,3,0))</f>
        <v>#REF!</v>
      </c>
      <c r="AP137" s="126" t="e">
        <f>IF(ISNA(#REF!*VLOOKUP($C137,Hypothèses!$D$6:$F$13,3,0)),0,#REF!*VLOOKUP($C137,Hypothèses!$D$6:$F$13,3,0))</f>
        <v>#REF!</v>
      </c>
      <c r="AQ137" s="126" t="e">
        <f>IF(ISNA(#REF!*VLOOKUP($C137,Hypothèses!$D$6:$F$13,3,0)),0,#REF!*VLOOKUP($C137,Hypothèses!$D$6:$F$13,3,0))</f>
        <v>#REF!</v>
      </c>
      <c r="AR137" s="126" t="e">
        <f>IF(ISNA(#REF!*VLOOKUP($C137,Hypothèses!$D$6:$F$13,3,0)),0,#REF!*VLOOKUP($C137,Hypothèses!$D$6:$F$13,3,0))</f>
        <v>#REF!</v>
      </c>
      <c r="AS137" s="126" t="e">
        <f>IF(ISNA(#REF!*VLOOKUP($C137,Hypothèses!$D$6:$F$13,3,0)),0,#REF!*VLOOKUP($C137,Hypothèses!$D$6:$F$13,3,0))</f>
        <v>#REF!</v>
      </c>
      <c r="AT137" s="126" t="e">
        <f>IF(ISNA(#REF!*VLOOKUP($C137,Hypothèses!$D$6:$F$13,3,0)),0,#REF!*VLOOKUP($C137,Hypothèses!$D$6:$F$13,3,0))</f>
        <v>#REF!</v>
      </c>
      <c r="AU137" s="126" t="e">
        <f>IF(ISNA(#REF!*VLOOKUP($C137,Hypothèses!$D$6:$F$13,3,0)),0,#REF!*VLOOKUP($C137,Hypothèses!$D$6:$F$13,3,0))</f>
        <v>#REF!</v>
      </c>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9"/>
      <c r="CE137" s="119"/>
      <c r="CF137" s="119"/>
      <c r="CG137" s="119"/>
      <c r="CH137" s="119"/>
      <c r="CI137" s="119"/>
      <c r="CJ137" s="119"/>
      <c r="CK137" s="119"/>
      <c r="CL137" s="119"/>
      <c r="CM137" s="119"/>
      <c r="CN137" s="119"/>
      <c r="CO137" s="119"/>
      <c r="CP137" s="119"/>
      <c r="CQ137" s="119"/>
      <c r="CR137" s="119"/>
      <c r="CS137" s="119"/>
      <c r="CT137" s="119"/>
    </row>
    <row r="138" spans="1:98" s="120" customFormat="1">
      <c r="A138" s="124">
        <v>131</v>
      </c>
      <c r="B138" s="125"/>
      <c r="C138" s="125"/>
      <c r="D138" s="124" t="str">
        <f>IF(ISNA(VLOOKUP(C138,Hypothèses!$D$6:$G$14,4,0)),"",VLOOKUP(C138,Hypothèses!$D$6:$G$14,4,0))</f>
        <v/>
      </c>
      <c r="E138" s="125"/>
      <c r="F138" s="125"/>
      <c r="G138" s="125"/>
      <c r="H138" s="125"/>
      <c r="I138" s="125"/>
      <c r="J138" s="125"/>
      <c r="K138" s="125"/>
      <c r="L138" s="125"/>
      <c r="M138" s="125"/>
      <c r="N138" s="125"/>
      <c r="O138" s="125"/>
      <c r="P138" s="125"/>
      <c r="Q138" s="125"/>
      <c r="R138" s="125"/>
      <c r="S138" s="125"/>
      <c r="T138" s="126"/>
      <c r="U138" s="126"/>
      <c r="V138" s="126"/>
      <c r="W138" s="126"/>
      <c r="X138" s="126"/>
      <c r="Y138" s="114"/>
      <c r="Z138" s="126">
        <f>IF(ISNA(E138*VLOOKUP($C138,Hypothèses!$D$6:$F$13,3,0)),0,E138*VLOOKUP($C138,Hypothèses!$D$6:$F$13,3,0))</f>
        <v>0</v>
      </c>
      <c r="AA138" s="126">
        <f>IF(ISNA(F138*VLOOKUP($C138,Hypothèses!$D$6:$F$13,3,0)),0,F138*VLOOKUP($C138,Hypothèses!$D$6:$F$13,3,0))</f>
        <v>0</v>
      </c>
      <c r="AB138" s="126">
        <f>IF(ISNA(G138*VLOOKUP($C138,Hypothèses!$D$6:$F$13,3,0)),0,G138*VLOOKUP($C138,Hypothèses!$D$6:$F$13,3,0))</f>
        <v>0</v>
      </c>
      <c r="AC138" s="126">
        <f>IF(ISNA(H138*VLOOKUP($C138,Hypothèses!$D$6:$F$13,3,0)),0,H138*VLOOKUP($C138,Hypothèses!$D$6:$F$13,3,0))</f>
        <v>0</v>
      </c>
      <c r="AD138" s="126">
        <f>IF(ISNA(I138*VLOOKUP($C138,Hypothèses!$D$6:$F$13,3,0)),0,I138*VLOOKUP($C138,Hypothèses!$D$6:$F$13,3,0))</f>
        <v>0</v>
      </c>
      <c r="AE138" s="126">
        <f>IF(ISNA(J138*VLOOKUP($C138,Hypothèses!$D$6:$F$13,3,0)),0,J138*VLOOKUP($C138,Hypothèses!$D$6:$F$13,3,0))</f>
        <v>0</v>
      </c>
      <c r="AF138" s="126">
        <f>IF(ISNA(K138*VLOOKUP($C138,Hypothèses!$D$6:$F$13,3,0)),0,K138*VLOOKUP($C138,Hypothèses!$D$6:$F$13,3,0))</f>
        <v>0</v>
      </c>
      <c r="AG138" s="126">
        <f>IF(ISNA(L138*VLOOKUP($C138,Hypothèses!$D$6:$F$13,3,0)),0,L138*VLOOKUP($C138,Hypothèses!$D$6:$F$13,3,0))</f>
        <v>0</v>
      </c>
      <c r="AH138" s="126">
        <f>IF(ISNA(M138*VLOOKUP($C138,Hypothèses!$D$6:$F$13,3,0)),0,M138*VLOOKUP($C138,Hypothèses!$D$6:$F$13,3,0))</f>
        <v>0</v>
      </c>
      <c r="AI138" s="126">
        <f>IF(ISNA(N138*VLOOKUP($C138,Hypothèses!$D$6:$F$13,3,0)),0,N138*VLOOKUP($C138,Hypothèses!$D$6:$F$13,3,0))</f>
        <v>0</v>
      </c>
      <c r="AJ138" s="126">
        <f>IF(ISNA(O138*VLOOKUP($C138,Hypothèses!$D$6:$F$13,3,0)),0,O138*VLOOKUP($C138,Hypothèses!$D$6:$F$13,3,0))</f>
        <v>0</v>
      </c>
      <c r="AK138" s="126">
        <f>IF(ISNA(P138*VLOOKUP($C138,Hypothèses!$D$6:$F$13,3,0)),0,P138*VLOOKUP($C138,Hypothèses!$D$6:$F$13,3,0))</f>
        <v>0</v>
      </c>
      <c r="AL138" s="126">
        <f>IF(ISNA(Q138*VLOOKUP($C138,Hypothèses!$D$6:$F$13,3,0)),0,Q138*VLOOKUP($C138,Hypothèses!$D$6:$F$13,3,0))</f>
        <v>0</v>
      </c>
      <c r="AM138" s="126">
        <f>IF(ISNA(R138*VLOOKUP($C138,Hypothèses!$D$6:$F$13,3,0)),0,R138*VLOOKUP($C138,Hypothèses!$D$6:$F$13,3,0))</f>
        <v>0</v>
      </c>
      <c r="AN138" s="126">
        <f>IF(ISNA(S138*VLOOKUP($C138,Hypothèses!$D$6:$F$13,3,0)),0,S138*VLOOKUP($C138,Hypothèses!$D$6:$F$13,3,0))</f>
        <v>0</v>
      </c>
      <c r="AO138" s="126" t="e">
        <f>IF(ISNA(#REF!*VLOOKUP($C138,Hypothèses!$D$6:$F$13,3,0)),0,#REF!*VLOOKUP($C138,Hypothèses!$D$6:$F$13,3,0))</f>
        <v>#REF!</v>
      </c>
      <c r="AP138" s="126" t="e">
        <f>IF(ISNA(#REF!*VLOOKUP($C138,Hypothèses!$D$6:$F$13,3,0)),0,#REF!*VLOOKUP($C138,Hypothèses!$D$6:$F$13,3,0))</f>
        <v>#REF!</v>
      </c>
      <c r="AQ138" s="126" t="e">
        <f>IF(ISNA(#REF!*VLOOKUP($C138,Hypothèses!$D$6:$F$13,3,0)),0,#REF!*VLOOKUP($C138,Hypothèses!$D$6:$F$13,3,0))</f>
        <v>#REF!</v>
      </c>
      <c r="AR138" s="126" t="e">
        <f>IF(ISNA(#REF!*VLOOKUP($C138,Hypothèses!$D$6:$F$13,3,0)),0,#REF!*VLOOKUP($C138,Hypothèses!$D$6:$F$13,3,0))</f>
        <v>#REF!</v>
      </c>
      <c r="AS138" s="126" t="e">
        <f>IF(ISNA(#REF!*VLOOKUP($C138,Hypothèses!$D$6:$F$13,3,0)),0,#REF!*VLOOKUP($C138,Hypothèses!$D$6:$F$13,3,0))</f>
        <v>#REF!</v>
      </c>
      <c r="AT138" s="126" t="e">
        <f>IF(ISNA(#REF!*VLOOKUP($C138,Hypothèses!$D$6:$F$13,3,0)),0,#REF!*VLOOKUP($C138,Hypothèses!$D$6:$F$13,3,0))</f>
        <v>#REF!</v>
      </c>
      <c r="AU138" s="126" t="e">
        <f>IF(ISNA(#REF!*VLOOKUP($C138,Hypothèses!$D$6:$F$13,3,0)),0,#REF!*VLOOKUP($C138,Hypothèses!$D$6:$F$13,3,0))</f>
        <v>#REF!</v>
      </c>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9"/>
      <c r="CE138" s="119"/>
      <c r="CF138" s="119"/>
      <c r="CG138" s="119"/>
      <c r="CH138" s="119"/>
      <c r="CI138" s="119"/>
      <c r="CJ138" s="119"/>
      <c r="CK138" s="119"/>
      <c r="CL138" s="119"/>
      <c r="CM138" s="119"/>
      <c r="CN138" s="119"/>
      <c r="CO138" s="119"/>
      <c r="CP138" s="119"/>
      <c r="CQ138" s="119"/>
      <c r="CR138" s="119"/>
      <c r="CS138" s="119"/>
      <c r="CT138" s="119"/>
    </row>
    <row r="139" spans="1:98" s="120" customFormat="1">
      <c r="A139" s="124">
        <v>132</v>
      </c>
      <c r="B139" s="125"/>
      <c r="C139" s="125"/>
      <c r="D139" s="124" t="str">
        <f>IF(ISNA(VLOOKUP(C139,Hypothèses!$D$6:$G$14,4,0)),"",VLOOKUP(C139,Hypothèses!$D$6:$G$14,4,0))</f>
        <v/>
      </c>
      <c r="E139" s="125"/>
      <c r="F139" s="125"/>
      <c r="G139" s="125"/>
      <c r="H139" s="125"/>
      <c r="I139" s="125"/>
      <c r="J139" s="125"/>
      <c r="K139" s="125"/>
      <c r="L139" s="125"/>
      <c r="M139" s="125"/>
      <c r="N139" s="125"/>
      <c r="O139" s="125"/>
      <c r="P139" s="125"/>
      <c r="Q139" s="125"/>
      <c r="R139" s="125"/>
      <c r="S139" s="125"/>
      <c r="T139" s="126"/>
      <c r="U139" s="126"/>
      <c r="V139" s="126"/>
      <c r="W139" s="126"/>
      <c r="X139" s="126"/>
      <c r="Y139" s="114"/>
      <c r="Z139" s="126">
        <f>IF(ISNA(E139*VLOOKUP($C139,Hypothèses!$D$6:$F$13,3,0)),0,E139*VLOOKUP($C139,Hypothèses!$D$6:$F$13,3,0))</f>
        <v>0</v>
      </c>
      <c r="AA139" s="126">
        <f>IF(ISNA(F139*VLOOKUP($C139,Hypothèses!$D$6:$F$13,3,0)),0,F139*VLOOKUP($C139,Hypothèses!$D$6:$F$13,3,0))</f>
        <v>0</v>
      </c>
      <c r="AB139" s="126">
        <f>IF(ISNA(G139*VLOOKUP($C139,Hypothèses!$D$6:$F$13,3,0)),0,G139*VLOOKUP($C139,Hypothèses!$D$6:$F$13,3,0))</f>
        <v>0</v>
      </c>
      <c r="AC139" s="126">
        <f>IF(ISNA(H139*VLOOKUP($C139,Hypothèses!$D$6:$F$13,3,0)),0,H139*VLOOKUP($C139,Hypothèses!$D$6:$F$13,3,0))</f>
        <v>0</v>
      </c>
      <c r="AD139" s="126">
        <f>IF(ISNA(I139*VLOOKUP($C139,Hypothèses!$D$6:$F$13,3,0)),0,I139*VLOOKUP($C139,Hypothèses!$D$6:$F$13,3,0))</f>
        <v>0</v>
      </c>
      <c r="AE139" s="126">
        <f>IF(ISNA(J139*VLOOKUP($C139,Hypothèses!$D$6:$F$13,3,0)),0,J139*VLOOKUP($C139,Hypothèses!$D$6:$F$13,3,0))</f>
        <v>0</v>
      </c>
      <c r="AF139" s="126">
        <f>IF(ISNA(K139*VLOOKUP($C139,Hypothèses!$D$6:$F$13,3,0)),0,K139*VLOOKUP($C139,Hypothèses!$D$6:$F$13,3,0))</f>
        <v>0</v>
      </c>
      <c r="AG139" s="126">
        <f>IF(ISNA(L139*VLOOKUP($C139,Hypothèses!$D$6:$F$13,3,0)),0,L139*VLOOKUP($C139,Hypothèses!$D$6:$F$13,3,0))</f>
        <v>0</v>
      </c>
      <c r="AH139" s="126">
        <f>IF(ISNA(M139*VLOOKUP($C139,Hypothèses!$D$6:$F$13,3,0)),0,M139*VLOOKUP($C139,Hypothèses!$D$6:$F$13,3,0))</f>
        <v>0</v>
      </c>
      <c r="AI139" s="126">
        <f>IF(ISNA(N139*VLOOKUP($C139,Hypothèses!$D$6:$F$13,3,0)),0,N139*VLOOKUP($C139,Hypothèses!$D$6:$F$13,3,0))</f>
        <v>0</v>
      </c>
      <c r="AJ139" s="126">
        <f>IF(ISNA(O139*VLOOKUP($C139,Hypothèses!$D$6:$F$13,3,0)),0,O139*VLOOKUP($C139,Hypothèses!$D$6:$F$13,3,0))</f>
        <v>0</v>
      </c>
      <c r="AK139" s="126">
        <f>IF(ISNA(P139*VLOOKUP($C139,Hypothèses!$D$6:$F$13,3,0)),0,P139*VLOOKUP($C139,Hypothèses!$D$6:$F$13,3,0))</f>
        <v>0</v>
      </c>
      <c r="AL139" s="126">
        <f>IF(ISNA(Q139*VLOOKUP($C139,Hypothèses!$D$6:$F$13,3,0)),0,Q139*VLOOKUP($C139,Hypothèses!$D$6:$F$13,3,0))</f>
        <v>0</v>
      </c>
      <c r="AM139" s="126">
        <f>IF(ISNA(R139*VLOOKUP($C139,Hypothèses!$D$6:$F$13,3,0)),0,R139*VLOOKUP($C139,Hypothèses!$D$6:$F$13,3,0))</f>
        <v>0</v>
      </c>
      <c r="AN139" s="126">
        <f>IF(ISNA(S139*VLOOKUP($C139,Hypothèses!$D$6:$F$13,3,0)),0,S139*VLOOKUP($C139,Hypothèses!$D$6:$F$13,3,0))</f>
        <v>0</v>
      </c>
      <c r="AO139" s="126" t="e">
        <f>IF(ISNA(#REF!*VLOOKUP($C139,Hypothèses!$D$6:$F$13,3,0)),0,#REF!*VLOOKUP($C139,Hypothèses!$D$6:$F$13,3,0))</f>
        <v>#REF!</v>
      </c>
      <c r="AP139" s="126" t="e">
        <f>IF(ISNA(#REF!*VLOOKUP($C139,Hypothèses!$D$6:$F$13,3,0)),0,#REF!*VLOOKUP($C139,Hypothèses!$D$6:$F$13,3,0))</f>
        <v>#REF!</v>
      </c>
      <c r="AQ139" s="126" t="e">
        <f>IF(ISNA(#REF!*VLOOKUP($C139,Hypothèses!$D$6:$F$13,3,0)),0,#REF!*VLOOKUP($C139,Hypothèses!$D$6:$F$13,3,0))</f>
        <v>#REF!</v>
      </c>
      <c r="AR139" s="126" t="e">
        <f>IF(ISNA(#REF!*VLOOKUP($C139,Hypothèses!$D$6:$F$13,3,0)),0,#REF!*VLOOKUP($C139,Hypothèses!$D$6:$F$13,3,0))</f>
        <v>#REF!</v>
      </c>
      <c r="AS139" s="126" t="e">
        <f>IF(ISNA(#REF!*VLOOKUP($C139,Hypothèses!$D$6:$F$13,3,0)),0,#REF!*VLOOKUP($C139,Hypothèses!$D$6:$F$13,3,0))</f>
        <v>#REF!</v>
      </c>
      <c r="AT139" s="126" t="e">
        <f>IF(ISNA(#REF!*VLOOKUP($C139,Hypothèses!$D$6:$F$13,3,0)),0,#REF!*VLOOKUP($C139,Hypothèses!$D$6:$F$13,3,0))</f>
        <v>#REF!</v>
      </c>
      <c r="AU139" s="126" t="e">
        <f>IF(ISNA(#REF!*VLOOKUP($C139,Hypothèses!$D$6:$F$13,3,0)),0,#REF!*VLOOKUP($C139,Hypothèses!$D$6:$F$13,3,0))</f>
        <v>#REF!</v>
      </c>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9"/>
      <c r="CE139" s="119"/>
      <c r="CF139" s="119"/>
      <c r="CG139" s="119"/>
      <c r="CH139" s="119"/>
      <c r="CI139" s="119"/>
      <c r="CJ139" s="119"/>
      <c r="CK139" s="119"/>
      <c r="CL139" s="119"/>
      <c r="CM139" s="119"/>
      <c r="CN139" s="119"/>
      <c r="CO139" s="119"/>
      <c r="CP139" s="119"/>
      <c r="CQ139" s="119"/>
      <c r="CR139" s="119"/>
      <c r="CS139" s="119"/>
      <c r="CT139" s="119"/>
    </row>
    <row r="140" spans="1:98" s="120" customFormat="1">
      <c r="A140" s="124">
        <v>133</v>
      </c>
      <c r="B140" s="125"/>
      <c r="C140" s="125"/>
      <c r="D140" s="124" t="str">
        <f>IF(ISNA(VLOOKUP(C140,Hypothèses!$D$6:$G$14,4,0)),"",VLOOKUP(C140,Hypothèses!$D$6:$G$14,4,0))</f>
        <v/>
      </c>
      <c r="E140" s="125"/>
      <c r="F140" s="125"/>
      <c r="G140" s="125"/>
      <c r="H140" s="125"/>
      <c r="I140" s="125"/>
      <c r="J140" s="125"/>
      <c r="K140" s="125"/>
      <c r="L140" s="125"/>
      <c r="M140" s="125"/>
      <c r="N140" s="125"/>
      <c r="O140" s="125"/>
      <c r="P140" s="125"/>
      <c r="Q140" s="125"/>
      <c r="R140" s="125"/>
      <c r="S140" s="125"/>
      <c r="T140" s="126"/>
      <c r="U140" s="126"/>
      <c r="V140" s="126"/>
      <c r="W140" s="126"/>
      <c r="X140" s="126"/>
      <c r="Y140" s="114"/>
      <c r="Z140" s="126">
        <f>IF(ISNA(E140*VLOOKUP($C140,Hypothèses!$D$6:$F$13,3,0)),0,E140*VLOOKUP($C140,Hypothèses!$D$6:$F$13,3,0))</f>
        <v>0</v>
      </c>
      <c r="AA140" s="126">
        <f>IF(ISNA(F140*VLOOKUP($C140,Hypothèses!$D$6:$F$13,3,0)),0,F140*VLOOKUP($C140,Hypothèses!$D$6:$F$13,3,0))</f>
        <v>0</v>
      </c>
      <c r="AB140" s="126">
        <f>IF(ISNA(G140*VLOOKUP($C140,Hypothèses!$D$6:$F$13,3,0)),0,G140*VLOOKUP($C140,Hypothèses!$D$6:$F$13,3,0))</f>
        <v>0</v>
      </c>
      <c r="AC140" s="126">
        <f>IF(ISNA(H140*VLOOKUP($C140,Hypothèses!$D$6:$F$13,3,0)),0,H140*VLOOKUP($C140,Hypothèses!$D$6:$F$13,3,0))</f>
        <v>0</v>
      </c>
      <c r="AD140" s="126">
        <f>IF(ISNA(I140*VLOOKUP($C140,Hypothèses!$D$6:$F$13,3,0)),0,I140*VLOOKUP($C140,Hypothèses!$D$6:$F$13,3,0))</f>
        <v>0</v>
      </c>
      <c r="AE140" s="126">
        <f>IF(ISNA(J140*VLOOKUP($C140,Hypothèses!$D$6:$F$13,3,0)),0,J140*VLOOKUP($C140,Hypothèses!$D$6:$F$13,3,0))</f>
        <v>0</v>
      </c>
      <c r="AF140" s="126">
        <f>IF(ISNA(K140*VLOOKUP($C140,Hypothèses!$D$6:$F$13,3,0)),0,K140*VLOOKUP($C140,Hypothèses!$D$6:$F$13,3,0))</f>
        <v>0</v>
      </c>
      <c r="AG140" s="126">
        <f>IF(ISNA(L140*VLOOKUP($C140,Hypothèses!$D$6:$F$13,3,0)),0,L140*VLOOKUP($C140,Hypothèses!$D$6:$F$13,3,0))</f>
        <v>0</v>
      </c>
      <c r="AH140" s="126">
        <f>IF(ISNA(M140*VLOOKUP($C140,Hypothèses!$D$6:$F$13,3,0)),0,M140*VLOOKUP($C140,Hypothèses!$D$6:$F$13,3,0))</f>
        <v>0</v>
      </c>
      <c r="AI140" s="126">
        <f>IF(ISNA(N140*VLOOKUP($C140,Hypothèses!$D$6:$F$13,3,0)),0,N140*VLOOKUP($C140,Hypothèses!$D$6:$F$13,3,0))</f>
        <v>0</v>
      </c>
      <c r="AJ140" s="126">
        <f>IF(ISNA(O140*VLOOKUP($C140,Hypothèses!$D$6:$F$13,3,0)),0,O140*VLOOKUP($C140,Hypothèses!$D$6:$F$13,3,0))</f>
        <v>0</v>
      </c>
      <c r="AK140" s="126">
        <f>IF(ISNA(P140*VLOOKUP($C140,Hypothèses!$D$6:$F$13,3,0)),0,P140*VLOOKUP($C140,Hypothèses!$D$6:$F$13,3,0))</f>
        <v>0</v>
      </c>
      <c r="AL140" s="126">
        <f>IF(ISNA(Q140*VLOOKUP($C140,Hypothèses!$D$6:$F$13,3,0)),0,Q140*VLOOKUP($C140,Hypothèses!$D$6:$F$13,3,0))</f>
        <v>0</v>
      </c>
      <c r="AM140" s="126">
        <f>IF(ISNA(R140*VLOOKUP($C140,Hypothèses!$D$6:$F$13,3,0)),0,R140*VLOOKUP($C140,Hypothèses!$D$6:$F$13,3,0))</f>
        <v>0</v>
      </c>
      <c r="AN140" s="126">
        <f>IF(ISNA(S140*VLOOKUP($C140,Hypothèses!$D$6:$F$13,3,0)),0,S140*VLOOKUP($C140,Hypothèses!$D$6:$F$13,3,0))</f>
        <v>0</v>
      </c>
      <c r="AO140" s="126" t="e">
        <f>IF(ISNA(#REF!*VLOOKUP($C140,Hypothèses!$D$6:$F$13,3,0)),0,#REF!*VLOOKUP($C140,Hypothèses!$D$6:$F$13,3,0))</f>
        <v>#REF!</v>
      </c>
      <c r="AP140" s="126" t="e">
        <f>IF(ISNA(#REF!*VLOOKUP($C140,Hypothèses!$D$6:$F$13,3,0)),0,#REF!*VLOOKUP($C140,Hypothèses!$D$6:$F$13,3,0))</f>
        <v>#REF!</v>
      </c>
      <c r="AQ140" s="126" t="e">
        <f>IF(ISNA(#REF!*VLOOKUP($C140,Hypothèses!$D$6:$F$13,3,0)),0,#REF!*VLOOKUP($C140,Hypothèses!$D$6:$F$13,3,0))</f>
        <v>#REF!</v>
      </c>
      <c r="AR140" s="126" t="e">
        <f>IF(ISNA(#REF!*VLOOKUP($C140,Hypothèses!$D$6:$F$13,3,0)),0,#REF!*VLOOKUP($C140,Hypothèses!$D$6:$F$13,3,0))</f>
        <v>#REF!</v>
      </c>
      <c r="AS140" s="126" t="e">
        <f>IF(ISNA(#REF!*VLOOKUP($C140,Hypothèses!$D$6:$F$13,3,0)),0,#REF!*VLOOKUP($C140,Hypothèses!$D$6:$F$13,3,0))</f>
        <v>#REF!</v>
      </c>
      <c r="AT140" s="126" t="e">
        <f>IF(ISNA(#REF!*VLOOKUP($C140,Hypothèses!$D$6:$F$13,3,0)),0,#REF!*VLOOKUP($C140,Hypothèses!$D$6:$F$13,3,0))</f>
        <v>#REF!</v>
      </c>
      <c r="AU140" s="126" t="e">
        <f>IF(ISNA(#REF!*VLOOKUP($C140,Hypothèses!$D$6:$F$13,3,0)),0,#REF!*VLOOKUP($C140,Hypothèses!$D$6:$F$13,3,0))</f>
        <v>#REF!</v>
      </c>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9"/>
      <c r="CE140" s="119"/>
      <c r="CF140" s="119"/>
      <c r="CG140" s="119"/>
      <c r="CH140" s="119"/>
      <c r="CI140" s="119"/>
      <c r="CJ140" s="119"/>
      <c r="CK140" s="119"/>
      <c r="CL140" s="119"/>
      <c r="CM140" s="119"/>
      <c r="CN140" s="119"/>
      <c r="CO140" s="119"/>
      <c r="CP140" s="119"/>
      <c r="CQ140" s="119"/>
      <c r="CR140" s="119"/>
      <c r="CS140" s="119"/>
      <c r="CT140" s="119"/>
    </row>
    <row r="141" spans="1:98" s="120" customFormat="1">
      <c r="A141" s="124">
        <v>134</v>
      </c>
      <c r="B141" s="125"/>
      <c r="C141" s="125"/>
      <c r="D141" s="124" t="str">
        <f>IF(ISNA(VLOOKUP(C141,Hypothèses!$D$6:$G$14,4,0)),"",VLOOKUP(C141,Hypothèses!$D$6:$G$14,4,0))</f>
        <v/>
      </c>
      <c r="E141" s="125"/>
      <c r="F141" s="125"/>
      <c r="G141" s="125"/>
      <c r="H141" s="125"/>
      <c r="I141" s="125"/>
      <c r="J141" s="125"/>
      <c r="K141" s="125"/>
      <c r="L141" s="125"/>
      <c r="M141" s="125"/>
      <c r="N141" s="125"/>
      <c r="O141" s="125"/>
      <c r="P141" s="125"/>
      <c r="Q141" s="125"/>
      <c r="R141" s="125"/>
      <c r="S141" s="125"/>
      <c r="T141" s="126"/>
      <c r="U141" s="126"/>
      <c r="V141" s="126"/>
      <c r="W141" s="126"/>
      <c r="X141" s="126"/>
      <c r="Y141" s="114"/>
      <c r="Z141" s="126">
        <f>IF(ISNA(E141*VLOOKUP($C141,Hypothèses!$D$6:$F$13,3,0)),0,E141*VLOOKUP($C141,Hypothèses!$D$6:$F$13,3,0))</f>
        <v>0</v>
      </c>
      <c r="AA141" s="126">
        <f>IF(ISNA(F141*VLOOKUP($C141,Hypothèses!$D$6:$F$13,3,0)),0,F141*VLOOKUP($C141,Hypothèses!$D$6:$F$13,3,0))</f>
        <v>0</v>
      </c>
      <c r="AB141" s="126">
        <f>IF(ISNA(G141*VLOOKUP($C141,Hypothèses!$D$6:$F$13,3,0)),0,G141*VLOOKUP($C141,Hypothèses!$D$6:$F$13,3,0))</f>
        <v>0</v>
      </c>
      <c r="AC141" s="126">
        <f>IF(ISNA(H141*VLOOKUP($C141,Hypothèses!$D$6:$F$13,3,0)),0,H141*VLOOKUP($C141,Hypothèses!$D$6:$F$13,3,0))</f>
        <v>0</v>
      </c>
      <c r="AD141" s="126">
        <f>IF(ISNA(I141*VLOOKUP($C141,Hypothèses!$D$6:$F$13,3,0)),0,I141*VLOOKUP($C141,Hypothèses!$D$6:$F$13,3,0))</f>
        <v>0</v>
      </c>
      <c r="AE141" s="126">
        <f>IF(ISNA(J141*VLOOKUP($C141,Hypothèses!$D$6:$F$13,3,0)),0,J141*VLOOKUP($C141,Hypothèses!$D$6:$F$13,3,0))</f>
        <v>0</v>
      </c>
      <c r="AF141" s="126">
        <f>IF(ISNA(K141*VLOOKUP($C141,Hypothèses!$D$6:$F$13,3,0)),0,K141*VLOOKUP($C141,Hypothèses!$D$6:$F$13,3,0))</f>
        <v>0</v>
      </c>
      <c r="AG141" s="126">
        <f>IF(ISNA(L141*VLOOKUP($C141,Hypothèses!$D$6:$F$13,3,0)),0,L141*VLOOKUP($C141,Hypothèses!$D$6:$F$13,3,0))</f>
        <v>0</v>
      </c>
      <c r="AH141" s="126">
        <f>IF(ISNA(M141*VLOOKUP($C141,Hypothèses!$D$6:$F$13,3,0)),0,M141*VLOOKUP($C141,Hypothèses!$D$6:$F$13,3,0))</f>
        <v>0</v>
      </c>
      <c r="AI141" s="126">
        <f>IF(ISNA(N141*VLOOKUP($C141,Hypothèses!$D$6:$F$13,3,0)),0,N141*VLOOKUP($C141,Hypothèses!$D$6:$F$13,3,0))</f>
        <v>0</v>
      </c>
      <c r="AJ141" s="126">
        <f>IF(ISNA(O141*VLOOKUP($C141,Hypothèses!$D$6:$F$13,3,0)),0,O141*VLOOKUP($C141,Hypothèses!$D$6:$F$13,3,0))</f>
        <v>0</v>
      </c>
      <c r="AK141" s="126">
        <f>IF(ISNA(P141*VLOOKUP($C141,Hypothèses!$D$6:$F$13,3,0)),0,P141*VLOOKUP($C141,Hypothèses!$D$6:$F$13,3,0))</f>
        <v>0</v>
      </c>
      <c r="AL141" s="126">
        <f>IF(ISNA(Q141*VLOOKUP($C141,Hypothèses!$D$6:$F$13,3,0)),0,Q141*VLOOKUP($C141,Hypothèses!$D$6:$F$13,3,0))</f>
        <v>0</v>
      </c>
      <c r="AM141" s="126">
        <f>IF(ISNA(R141*VLOOKUP($C141,Hypothèses!$D$6:$F$13,3,0)),0,R141*VLOOKUP($C141,Hypothèses!$D$6:$F$13,3,0))</f>
        <v>0</v>
      </c>
      <c r="AN141" s="126">
        <f>IF(ISNA(S141*VLOOKUP($C141,Hypothèses!$D$6:$F$13,3,0)),0,S141*VLOOKUP($C141,Hypothèses!$D$6:$F$13,3,0))</f>
        <v>0</v>
      </c>
      <c r="AO141" s="126" t="e">
        <f>IF(ISNA(#REF!*VLOOKUP($C141,Hypothèses!$D$6:$F$13,3,0)),0,#REF!*VLOOKUP($C141,Hypothèses!$D$6:$F$13,3,0))</f>
        <v>#REF!</v>
      </c>
      <c r="AP141" s="126" t="e">
        <f>IF(ISNA(#REF!*VLOOKUP($C141,Hypothèses!$D$6:$F$13,3,0)),0,#REF!*VLOOKUP($C141,Hypothèses!$D$6:$F$13,3,0))</f>
        <v>#REF!</v>
      </c>
      <c r="AQ141" s="126" t="e">
        <f>IF(ISNA(#REF!*VLOOKUP($C141,Hypothèses!$D$6:$F$13,3,0)),0,#REF!*VLOOKUP($C141,Hypothèses!$D$6:$F$13,3,0))</f>
        <v>#REF!</v>
      </c>
      <c r="AR141" s="126" t="e">
        <f>IF(ISNA(#REF!*VLOOKUP($C141,Hypothèses!$D$6:$F$13,3,0)),0,#REF!*VLOOKUP($C141,Hypothèses!$D$6:$F$13,3,0))</f>
        <v>#REF!</v>
      </c>
      <c r="AS141" s="126" t="e">
        <f>IF(ISNA(#REF!*VLOOKUP($C141,Hypothèses!$D$6:$F$13,3,0)),0,#REF!*VLOOKUP($C141,Hypothèses!$D$6:$F$13,3,0))</f>
        <v>#REF!</v>
      </c>
      <c r="AT141" s="126" t="e">
        <f>IF(ISNA(#REF!*VLOOKUP($C141,Hypothèses!$D$6:$F$13,3,0)),0,#REF!*VLOOKUP($C141,Hypothèses!$D$6:$F$13,3,0))</f>
        <v>#REF!</v>
      </c>
      <c r="AU141" s="126" t="e">
        <f>IF(ISNA(#REF!*VLOOKUP($C141,Hypothèses!$D$6:$F$13,3,0)),0,#REF!*VLOOKUP($C141,Hypothèses!$D$6:$F$13,3,0))</f>
        <v>#REF!</v>
      </c>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9"/>
      <c r="CE141" s="119"/>
      <c r="CF141" s="119"/>
      <c r="CG141" s="119"/>
      <c r="CH141" s="119"/>
      <c r="CI141" s="119"/>
      <c r="CJ141" s="119"/>
      <c r="CK141" s="119"/>
      <c r="CL141" s="119"/>
      <c r="CM141" s="119"/>
      <c r="CN141" s="119"/>
      <c r="CO141" s="119"/>
      <c r="CP141" s="119"/>
      <c r="CQ141" s="119"/>
      <c r="CR141" s="119"/>
      <c r="CS141" s="119"/>
      <c r="CT141" s="119"/>
    </row>
    <row r="142" spans="1:98" s="120" customFormat="1">
      <c r="A142" s="124">
        <v>135</v>
      </c>
      <c r="B142" s="125"/>
      <c r="C142" s="125"/>
      <c r="D142" s="124" t="str">
        <f>IF(ISNA(VLOOKUP(C142,Hypothèses!$D$6:$G$14,4,0)),"",VLOOKUP(C142,Hypothèses!$D$6:$G$14,4,0))</f>
        <v/>
      </c>
      <c r="E142" s="125"/>
      <c r="F142" s="125"/>
      <c r="G142" s="125"/>
      <c r="H142" s="125"/>
      <c r="I142" s="125"/>
      <c r="J142" s="125"/>
      <c r="K142" s="125"/>
      <c r="L142" s="125"/>
      <c r="M142" s="125"/>
      <c r="N142" s="125"/>
      <c r="O142" s="125"/>
      <c r="P142" s="125"/>
      <c r="Q142" s="125"/>
      <c r="R142" s="125"/>
      <c r="S142" s="125"/>
      <c r="T142" s="126"/>
      <c r="U142" s="126"/>
      <c r="V142" s="126"/>
      <c r="W142" s="126"/>
      <c r="X142" s="126"/>
      <c r="Y142" s="114"/>
      <c r="Z142" s="126">
        <f>IF(ISNA(E142*VLOOKUP($C142,Hypothèses!$D$6:$F$13,3,0)),0,E142*VLOOKUP($C142,Hypothèses!$D$6:$F$13,3,0))</f>
        <v>0</v>
      </c>
      <c r="AA142" s="126">
        <f>IF(ISNA(F142*VLOOKUP($C142,Hypothèses!$D$6:$F$13,3,0)),0,F142*VLOOKUP($C142,Hypothèses!$D$6:$F$13,3,0))</f>
        <v>0</v>
      </c>
      <c r="AB142" s="126">
        <f>IF(ISNA(G142*VLOOKUP($C142,Hypothèses!$D$6:$F$13,3,0)),0,G142*VLOOKUP($C142,Hypothèses!$D$6:$F$13,3,0))</f>
        <v>0</v>
      </c>
      <c r="AC142" s="126">
        <f>IF(ISNA(H142*VLOOKUP($C142,Hypothèses!$D$6:$F$13,3,0)),0,H142*VLOOKUP($C142,Hypothèses!$D$6:$F$13,3,0))</f>
        <v>0</v>
      </c>
      <c r="AD142" s="126">
        <f>IF(ISNA(I142*VLOOKUP($C142,Hypothèses!$D$6:$F$13,3,0)),0,I142*VLOOKUP($C142,Hypothèses!$D$6:$F$13,3,0))</f>
        <v>0</v>
      </c>
      <c r="AE142" s="126">
        <f>IF(ISNA(J142*VLOOKUP($C142,Hypothèses!$D$6:$F$13,3,0)),0,J142*VLOOKUP($C142,Hypothèses!$D$6:$F$13,3,0))</f>
        <v>0</v>
      </c>
      <c r="AF142" s="126">
        <f>IF(ISNA(K142*VLOOKUP($C142,Hypothèses!$D$6:$F$13,3,0)),0,K142*VLOOKUP($C142,Hypothèses!$D$6:$F$13,3,0))</f>
        <v>0</v>
      </c>
      <c r="AG142" s="126">
        <f>IF(ISNA(L142*VLOOKUP($C142,Hypothèses!$D$6:$F$13,3,0)),0,L142*VLOOKUP($C142,Hypothèses!$D$6:$F$13,3,0))</f>
        <v>0</v>
      </c>
      <c r="AH142" s="126">
        <f>IF(ISNA(M142*VLOOKUP($C142,Hypothèses!$D$6:$F$13,3,0)),0,M142*VLOOKUP($C142,Hypothèses!$D$6:$F$13,3,0))</f>
        <v>0</v>
      </c>
      <c r="AI142" s="126">
        <f>IF(ISNA(N142*VLOOKUP($C142,Hypothèses!$D$6:$F$13,3,0)),0,N142*VLOOKUP($C142,Hypothèses!$D$6:$F$13,3,0))</f>
        <v>0</v>
      </c>
      <c r="AJ142" s="126">
        <f>IF(ISNA(O142*VLOOKUP($C142,Hypothèses!$D$6:$F$13,3,0)),0,O142*VLOOKUP($C142,Hypothèses!$D$6:$F$13,3,0))</f>
        <v>0</v>
      </c>
      <c r="AK142" s="126">
        <f>IF(ISNA(P142*VLOOKUP($C142,Hypothèses!$D$6:$F$13,3,0)),0,P142*VLOOKUP($C142,Hypothèses!$D$6:$F$13,3,0))</f>
        <v>0</v>
      </c>
      <c r="AL142" s="126">
        <f>IF(ISNA(Q142*VLOOKUP($C142,Hypothèses!$D$6:$F$13,3,0)),0,Q142*VLOOKUP($C142,Hypothèses!$D$6:$F$13,3,0))</f>
        <v>0</v>
      </c>
      <c r="AM142" s="126">
        <f>IF(ISNA(R142*VLOOKUP($C142,Hypothèses!$D$6:$F$13,3,0)),0,R142*VLOOKUP($C142,Hypothèses!$D$6:$F$13,3,0))</f>
        <v>0</v>
      </c>
      <c r="AN142" s="126">
        <f>IF(ISNA(S142*VLOOKUP($C142,Hypothèses!$D$6:$F$13,3,0)),0,S142*VLOOKUP($C142,Hypothèses!$D$6:$F$13,3,0))</f>
        <v>0</v>
      </c>
      <c r="AO142" s="126" t="e">
        <f>IF(ISNA(#REF!*VLOOKUP($C142,Hypothèses!$D$6:$F$13,3,0)),0,#REF!*VLOOKUP($C142,Hypothèses!$D$6:$F$13,3,0))</f>
        <v>#REF!</v>
      </c>
      <c r="AP142" s="126" t="e">
        <f>IF(ISNA(#REF!*VLOOKUP($C142,Hypothèses!$D$6:$F$13,3,0)),0,#REF!*VLOOKUP($C142,Hypothèses!$D$6:$F$13,3,0))</f>
        <v>#REF!</v>
      </c>
      <c r="AQ142" s="126" t="e">
        <f>IF(ISNA(#REF!*VLOOKUP($C142,Hypothèses!$D$6:$F$13,3,0)),0,#REF!*VLOOKUP($C142,Hypothèses!$D$6:$F$13,3,0))</f>
        <v>#REF!</v>
      </c>
      <c r="AR142" s="126" t="e">
        <f>IF(ISNA(#REF!*VLOOKUP($C142,Hypothèses!$D$6:$F$13,3,0)),0,#REF!*VLOOKUP($C142,Hypothèses!$D$6:$F$13,3,0))</f>
        <v>#REF!</v>
      </c>
      <c r="AS142" s="126" t="e">
        <f>IF(ISNA(#REF!*VLOOKUP($C142,Hypothèses!$D$6:$F$13,3,0)),0,#REF!*VLOOKUP($C142,Hypothèses!$D$6:$F$13,3,0))</f>
        <v>#REF!</v>
      </c>
      <c r="AT142" s="126" t="e">
        <f>IF(ISNA(#REF!*VLOOKUP($C142,Hypothèses!$D$6:$F$13,3,0)),0,#REF!*VLOOKUP($C142,Hypothèses!$D$6:$F$13,3,0))</f>
        <v>#REF!</v>
      </c>
      <c r="AU142" s="126" t="e">
        <f>IF(ISNA(#REF!*VLOOKUP($C142,Hypothèses!$D$6:$F$13,3,0)),0,#REF!*VLOOKUP($C142,Hypothèses!$D$6:$F$13,3,0))</f>
        <v>#REF!</v>
      </c>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9"/>
      <c r="CE142" s="119"/>
      <c r="CF142" s="119"/>
      <c r="CG142" s="119"/>
      <c r="CH142" s="119"/>
      <c r="CI142" s="119"/>
      <c r="CJ142" s="119"/>
      <c r="CK142" s="119"/>
      <c r="CL142" s="119"/>
      <c r="CM142" s="119"/>
      <c r="CN142" s="119"/>
      <c r="CO142" s="119"/>
      <c r="CP142" s="119"/>
      <c r="CQ142" s="119"/>
      <c r="CR142" s="119"/>
      <c r="CS142" s="119"/>
      <c r="CT142" s="119"/>
    </row>
    <row r="143" spans="1:98" s="120" customFormat="1">
      <c r="A143" s="124">
        <v>136</v>
      </c>
      <c r="B143" s="125"/>
      <c r="C143" s="125"/>
      <c r="D143" s="124" t="str">
        <f>IF(ISNA(VLOOKUP(C143,Hypothèses!$D$6:$G$14,4,0)),"",VLOOKUP(C143,Hypothèses!$D$6:$G$14,4,0))</f>
        <v/>
      </c>
      <c r="E143" s="125"/>
      <c r="F143" s="125"/>
      <c r="G143" s="125"/>
      <c r="H143" s="125"/>
      <c r="I143" s="125"/>
      <c r="J143" s="125"/>
      <c r="K143" s="125"/>
      <c r="L143" s="125"/>
      <c r="M143" s="125"/>
      <c r="N143" s="125"/>
      <c r="O143" s="125"/>
      <c r="P143" s="125"/>
      <c r="Q143" s="125"/>
      <c r="R143" s="125"/>
      <c r="S143" s="125"/>
      <c r="T143" s="126"/>
      <c r="U143" s="126"/>
      <c r="V143" s="126"/>
      <c r="W143" s="126"/>
      <c r="X143" s="126"/>
      <c r="Y143" s="114"/>
      <c r="Z143" s="126">
        <f>IF(ISNA(E143*VLOOKUP($C143,Hypothèses!$D$6:$F$13,3,0)),0,E143*VLOOKUP($C143,Hypothèses!$D$6:$F$13,3,0))</f>
        <v>0</v>
      </c>
      <c r="AA143" s="126">
        <f>IF(ISNA(F143*VLOOKUP($C143,Hypothèses!$D$6:$F$13,3,0)),0,F143*VLOOKUP($C143,Hypothèses!$D$6:$F$13,3,0))</f>
        <v>0</v>
      </c>
      <c r="AB143" s="126">
        <f>IF(ISNA(G143*VLOOKUP($C143,Hypothèses!$D$6:$F$13,3,0)),0,G143*VLOOKUP($C143,Hypothèses!$D$6:$F$13,3,0))</f>
        <v>0</v>
      </c>
      <c r="AC143" s="126">
        <f>IF(ISNA(H143*VLOOKUP($C143,Hypothèses!$D$6:$F$13,3,0)),0,H143*VLOOKUP($C143,Hypothèses!$D$6:$F$13,3,0))</f>
        <v>0</v>
      </c>
      <c r="AD143" s="126">
        <f>IF(ISNA(I143*VLOOKUP($C143,Hypothèses!$D$6:$F$13,3,0)),0,I143*VLOOKUP($C143,Hypothèses!$D$6:$F$13,3,0))</f>
        <v>0</v>
      </c>
      <c r="AE143" s="126">
        <f>IF(ISNA(J143*VLOOKUP($C143,Hypothèses!$D$6:$F$13,3,0)),0,J143*VLOOKUP($C143,Hypothèses!$D$6:$F$13,3,0))</f>
        <v>0</v>
      </c>
      <c r="AF143" s="126">
        <f>IF(ISNA(K143*VLOOKUP($C143,Hypothèses!$D$6:$F$13,3,0)),0,K143*VLOOKUP($C143,Hypothèses!$D$6:$F$13,3,0))</f>
        <v>0</v>
      </c>
      <c r="AG143" s="126">
        <f>IF(ISNA(L143*VLOOKUP($C143,Hypothèses!$D$6:$F$13,3,0)),0,L143*VLOOKUP($C143,Hypothèses!$D$6:$F$13,3,0))</f>
        <v>0</v>
      </c>
      <c r="AH143" s="126">
        <f>IF(ISNA(M143*VLOOKUP($C143,Hypothèses!$D$6:$F$13,3,0)),0,M143*VLOOKUP($C143,Hypothèses!$D$6:$F$13,3,0))</f>
        <v>0</v>
      </c>
      <c r="AI143" s="126">
        <f>IF(ISNA(N143*VLOOKUP($C143,Hypothèses!$D$6:$F$13,3,0)),0,N143*VLOOKUP($C143,Hypothèses!$D$6:$F$13,3,0))</f>
        <v>0</v>
      </c>
      <c r="AJ143" s="126">
        <f>IF(ISNA(O143*VLOOKUP($C143,Hypothèses!$D$6:$F$13,3,0)),0,O143*VLOOKUP($C143,Hypothèses!$D$6:$F$13,3,0))</f>
        <v>0</v>
      </c>
      <c r="AK143" s="126">
        <f>IF(ISNA(P143*VLOOKUP($C143,Hypothèses!$D$6:$F$13,3,0)),0,P143*VLOOKUP($C143,Hypothèses!$D$6:$F$13,3,0))</f>
        <v>0</v>
      </c>
      <c r="AL143" s="126">
        <f>IF(ISNA(Q143*VLOOKUP($C143,Hypothèses!$D$6:$F$13,3,0)),0,Q143*VLOOKUP($C143,Hypothèses!$D$6:$F$13,3,0))</f>
        <v>0</v>
      </c>
      <c r="AM143" s="126">
        <f>IF(ISNA(R143*VLOOKUP($C143,Hypothèses!$D$6:$F$13,3,0)),0,R143*VLOOKUP($C143,Hypothèses!$D$6:$F$13,3,0))</f>
        <v>0</v>
      </c>
      <c r="AN143" s="126">
        <f>IF(ISNA(S143*VLOOKUP($C143,Hypothèses!$D$6:$F$13,3,0)),0,S143*VLOOKUP($C143,Hypothèses!$D$6:$F$13,3,0))</f>
        <v>0</v>
      </c>
      <c r="AO143" s="126" t="e">
        <f>IF(ISNA(#REF!*VLOOKUP($C143,Hypothèses!$D$6:$F$13,3,0)),0,#REF!*VLOOKUP($C143,Hypothèses!$D$6:$F$13,3,0))</f>
        <v>#REF!</v>
      </c>
      <c r="AP143" s="126" t="e">
        <f>IF(ISNA(#REF!*VLOOKUP($C143,Hypothèses!$D$6:$F$13,3,0)),0,#REF!*VLOOKUP($C143,Hypothèses!$D$6:$F$13,3,0))</f>
        <v>#REF!</v>
      </c>
      <c r="AQ143" s="126" t="e">
        <f>IF(ISNA(#REF!*VLOOKUP($C143,Hypothèses!$D$6:$F$13,3,0)),0,#REF!*VLOOKUP($C143,Hypothèses!$D$6:$F$13,3,0))</f>
        <v>#REF!</v>
      </c>
      <c r="AR143" s="126" t="e">
        <f>IF(ISNA(#REF!*VLOOKUP($C143,Hypothèses!$D$6:$F$13,3,0)),0,#REF!*VLOOKUP($C143,Hypothèses!$D$6:$F$13,3,0))</f>
        <v>#REF!</v>
      </c>
      <c r="AS143" s="126" t="e">
        <f>IF(ISNA(#REF!*VLOOKUP($C143,Hypothèses!$D$6:$F$13,3,0)),0,#REF!*VLOOKUP($C143,Hypothèses!$D$6:$F$13,3,0))</f>
        <v>#REF!</v>
      </c>
      <c r="AT143" s="126" t="e">
        <f>IF(ISNA(#REF!*VLOOKUP($C143,Hypothèses!$D$6:$F$13,3,0)),0,#REF!*VLOOKUP($C143,Hypothèses!$D$6:$F$13,3,0))</f>
        <v>#REF!</v>
      </c>
      <c r="AU143" s="126" t="e">
        <f>IF(ISNA(#REF!*VLOOKUP($C143,Hypothèses!$D$6:$F$13,3,0)),0,#REF!*VLOOKUP($C143,Hypothèses!$D$6:$F$13,3,0))</f>
        <v>#REF!</v>
      </c>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9"/>
      <c r="CE143" s="119"/>
      <c r="CF143" s="119"/>
      <c r="CG143" s="119"/>
      <c r="CH143" s="119"/>
      <c r="CI143" s="119"/>
      <c r="CJ143" s="119"/>
      <c r="CK143" s="119"/>
      <c r="CL143" s="119"/>
      <c r="CM143" s="119"/>
      <c r="CN143" s="119"/>
      <c r="CO143" s="119"/>
      <c r="CP143" s="119"/>
      <c r="CQ143" s="119"/>
      <c r="CR143" s="119"/>
      <c r="CS143" s="119"/>
      <c r="CT143" s="119"/>
    </row>
    <row r="144" spans="1:98" s="120" customFormat="1">
      <c r="A144" s="124">
        <v>137</v>
      </c>
      <c r="B144" s="125"/>
      <c r="C144" s="125"/>
      <c r="D144" s="124" t="str">
        <f>IF(ISNA(VLOOKUP(C144,Hypothèses!$D$6:$G$14,4,0)),"",VLOOKUP(C144,Hypothèses!$D$6:$G$14,4,0))</f>
        <v/>
      </c>
      <c r="E144" s="125"/>
      <c r="F144" s="125"/>
      <c r="G144" s="125"/>
      <c r="H144" s="125"/>
      <c r="I144" s="125"/>
      <c r="J144" s="125"/>
      <c r="K144" s="125"/>
      <c r="L144" s="125"/>
      <c r="M144" s="125"/>
      <c r="N144" s="125"/>
      <c r="O144" s="125"/>
      <c r="P144" s="125"/>
      <c r="Q144" s="125"/>
      <c r="R144" s="125"/>
      <c r="S144" s="125"/>
      <c r="T144" s="126"/>
      <c r="U144" s="126"/>
      <c r="V144" s="126"/>
      <c r="W144" s="126"/>
      <c r="X144" s="126"/>
      <c r="Y144" s="114"/>
      <c r="Z144" s="126">
        <f>IF(ISNA(E144*VLOOKUP($C144,Hypothèses!$D$6:$F$13,3,0)),0,E144*VLOOKUP($C144,Hypothèses!$D$6:$F$13,3,0))</f>
        <v>0</v>
      </c>
      <c r="AA144" s="126">
        <f>IF(ISNA(F144*VLOOKUP($C144,Hypothèses!$D$6:$F$13,3,0)),0,F144*VLOOKUP($C144,Hypothèses!$D$6:$F$13,3,0))</f>
        <v>0</v>
      </c>
      <c r="AB144" s="126">
        <f>IF(ISNA(G144*VLOOKUP($C144,Hypothèses!$D$6:$F$13,3,0)),0,G144*VLOOKUP($C144,Hypothèses!$D$6:$F$13,3,0))</f>
        <v>0</v>
      </c>
      <c r="AC144" s="126">
        <f>IF(ISNA(H144*VLOOKUP($C144,Hypothèses!$D$6:$F$13,3,0)),0,H144*VLOOKUP($C144,Hypothèses!$D$6:$F$13,3,0))</f>
        <v>0</v>
      </c>
      <c r="AD144" s="126">
        <f>IF(ISNA(I144*VLOOKUP($C144,Hypothèses!$D$6:$F$13,3,0)),0,I144*VLOOKUP($C144,Hypothèses!$D$6:$F$13,3,0))</f>
        <v>0</v>
      </c>
      <c r="AE144" s="126">
        <f>IF(ISNA(J144*VLOOKUP($C144,Hypothèses!$D$6:$F$13,3,0)),0,J144*VLOOKUP($C144,Hypothèses!$D$6:$F$13,3,0))</f>
        <v>0</v>
      </c>
      <c r="AF144" s="126">
        <f>IF(ISNA(K144*VLOOKUP($C144,Hypothèses!$D$6:$F$13,3,0)),0,K144*VLOOKUP($C144,Hypothèses!$D$6:$F$13,3,0))</f>
        <v>0</v>
      </c>
      <c r="AG144" s="126">
        <f>IF(ISNA(L144*VLOOKUP($C144,Hypothèses!$D$6:$F$13,3,0)),0,L144*VLOOKUP($C144,Hypothèses!$D$6:$F$13,3,0))</f>
        <v>0</v>
      </c>
      <c r="AH144" s="126">
        <f>IF(ISNA(M144*VLOOKUP($C144,Hypothèses!$D$6:$F$13,3,0)),0,M144*VLOOKUP($C144,Hypothèses!$D$6:$F$13,3,0))</f>
        <v>0</v>
      </c>
      <c r="AI144" s="126">
        <f>IF(ISNA(N144*VLOOKUP($C144,Hypothèses!$D$6:$F$13,3,0)),0,N144*VLOOKUP($C144,Hypothèses!$D$6:$F$13,3,0))</f>
        <v>0</v>
      </c>
      <c r="AJ144" s="126">
        <f>IF(ISNA(O144*VLOOKUP($C144,Hypothèses!$D$6:$F$13,3,0)),0,O144*VLOOKUP($C144,Hypothèses!$D$6:$F$13,3,0))</f>
        <v>0</v>
      </c>
      <c r="AK144" s="126">
        <f>IF(ISNA(P144*VLOOKUP($C144,Hypothèses!$D$6:$F$13,3,0)),0,P144*VLOOKUP($C144,Hypothèses!$D$6:$F$13,3,0))</f>
        <v>0</v>
      </c>
      <c r="AL144" s="126">
        <f>IF(ISNA(Q144*VLOOKUP($C144,Hypothèses!$D$6:$F$13,3,0)),0,Q144*VLOOKUP($C144,Hypothèses!$D$6:$F$13,3,0))</f>
        <v>0</v>
      </c>
      <c r="AM144" s="126">
        <f>IF(ISNA(R144*VLOOKUP($C144,Hypothèses!$D$6:$F$13,3,0)),0,R144*VLOOKUP($C144,Hypothèses!$D$6:$F$13,3,0))</f>
        <v>0</v>
      </c>
      <c r="AN144" s="126">
        <f>IF(ISNA(S144*VLOOKUP($C144,Hypothèses!$D$6:$F$13,3,0)),0,S144*VLOOKUP($C144,Hypothèses!$D$6:$F$13,3,0))</f>
        <v>0</v>
      </c>
      <c r="AO144" s="126" t="e">
        <f>IF(ISNA(#REF!*VLOOKUP($C144,Hypothèses!$D$6:$F$13,3,0)),0,#REF!*VLOOKUP($C144,Hypothèses!$D$6:$F$13,3,0))</f>
        <v>#REF!</v>
      </c>
      <c r="AP144" s="126" t="e">
        <f>IF(ISNA(#REF!*VLOOKUP($C144,Hypothèses!$D$6:$F$13,3,0)),0,#REF!*VLOOKUP($C144,Hypothèses!$D$6:$F$13,3,0))</f>
        <v>#REF!</v>
      </c>
      <c r="AQ144" s="126" t="e">
        <f>IF(ISNA(#REF!*VLOOKUP($C144,Hypothèses!$D$6:$F$13,3,0)),0,#REF!*VLOOKUP($C144,Hypothèses!$D$6:$F$13,3,0))</f>
        <v>#REF!</v>
      </c>
      <c r="AR144" s="126" t="e">
        <f>IF(ISNA(#REF!*VLOOKUP($C144,Hypothèses!$D$6:$F$13,3,0)),0,#REF!*VLOOKUP($C144,Hypothèses!$D$6:$F$13,3,0))</f>
        <v>#REF!</v>
      </c>
      <c r="AS144" s="126" t="e">
        <f>IF(ISNA(#REF!*VLOOKUP($C144,Hypothèses!$D$6:$F$13,3,0)),0,#REF!*VLOOKUP($C144,Hypothèses!$D$6:$F$13,3,0))</f>
        <v>#REF!</v>
      </c>
      <c r="AT144" s="126" t="e">
        <f>IF(ISNA(#REF!*VLOOKUP($C144,Hypothèses!$D$6:$F$13,3,0)),0,#REF!*VLOOKUP($C144,Hypothèses!$D$6:$F$13,3,0))</f>
        <v>#REF!</v>
      </c>
      <c r="AU144" s="126" t="e">
        <f>IF(ISNA(#REF!*VLOOKUP($C144,Hypothèses!$D$6:$F$13,3,0)),0,#REF!*VLOOKUP($C144,Hypothèses!$D$6:$F$13,3,0))</f>
        <v>#REF!</v>
      </c>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9"/>
      <c r="CE144" s="119"/>
      <c r="CF144" s="119"/>
      <c r="CG144" s="119"/>
      <c r="CH144" s="119"/>
      <c r="CI144" s="119"/>
      <c r="CJ144" s="119"/>
      <c r="CK144" s="119"/>
      <c r="CL144" s="119"/>
      <c r="CM144" s="119"/>
      <c r="CN144" s="119"/>
      <c r="CO144" s="119"/>
      <c r="CP144" s="119"/>
      <c r="CQ144" s="119"/>
      <c r="CR144" s="119"/>
      <c r="CS144" s="119"/>
      <c r="CT144" s="119"/>
    </row>
    <row r="145" spans="1:98" s="120" customFormat="1">
      <c r="A145" s="124">
        <v>138</v>
      </c>
      <c r="B145" s="125"/>
      <c r="C145" s="125"/>
      <c r="D145" s="124" t="str">
        <f>IF(ISNA(VLOOKUP(C145,Hypothèses!$D$6:$G$14,4,0)),"",VLOOKUP(C145,Hypothèses!$D$6:$G$14,4,0))</f>
        <v/>
      </c>
      <c r="E145" s="125"/>
      <c r="F145" s="125"/>
      <c r="G145" s="125"/>
      <c r="H145" s="125"/>
      <c r="I145" s="125"/>
      <c r="J145" s="125"/>
      <c r="K145" s="125"/>
      <c r="L145" s="125"/>
      <c r="M145" s="125"/>
      <c r="N145" s="125"/>
      <c r="O145" s="125"/>
      <c r="P145" s="125"/>
      <c r="Q145" s="125"/>
      <c r="R145" s="125"/>
      <c r="S145" s="125"/>
      <c r="T145" s="126"/>
      <c r="U145" s="126"/>
      <c r="V145" s="126"/>
      <c r="W145" s="126"/>
      <c r="X145" s="126"/>
      <c r="Y145" s="114"/>
      <c r="Z145" s="126">
        <f>IF(ISNA(E145*VLOOKUP($C145,Hypothèses!$D$6:$F$13,3,0)),0,E145*VLOOKUP($C145,Hypothèses!$D$6:$F$13,3,0))</f>
        <v>0</v>
      </c>
      <c r="AA145" s="126">
        <f>IF(ISNA(F145*VLOOKUP($C145,Hypothèses!$D$6:$F$13,3,0)),0,F145*VLOOKUP($C145,Hypothèses!$D$6:$F$13,3,0))</f>
        <v>0</v>
      </c>
      <c r="AB145" s="126">
        <f>IF(ISNA(G145*VLOOKUP($C145,Hypothèses!$D$6:$F$13,3,0)),0,G145*VLOOKUP($C145,Hypothèses!$D$6:$F$13,3,0))</f>
        <v>0</v>
      </c>
      <c r="AC145" s="126">
        <f>IF(ISNA(H145*VLOOKUP($C145,Hypothèses!$D$6:$F$13,3,0)),0,H145*VLOOKUP($C145,Hypothèses!$D$6:$F$13,3,0))</f>
        <v>0</v>
      </c>
      <c r="AD145" s="126">
        <f>IF(ISNA(I145*VLOOKUP($C145,Hypothèses!$D$6:$F$13,3,0)),0,I145*VLOOKUP($C145,Hypothèses!$D$6:$F$13,3,0))</f>
        <v>0</v>
      </c>
      <c r="AE145" s="126">
        <f>IF(ISNA(J145*VLOOKUP($C145,Hypothèses!$D$6:$F$13,3,0)),0,J145*VLOOKUP($C145,Hypothèses!$D$6:$F$13,3,0))</f>
        <v>0</v>
      </c>
      <c r="AF145" s="126">
        <f>IF(ISNA(K145*VLOOKUP($C145,Hypothèses!$D$6:$F$13,3,0)),0,K145*VLOOKUP($C145,Hypothèses!$D$6:$F$13,3,0))</f>
        <v>0</v>
      </c>
      <c r="AG145" s="126">
        <f>IF(ISNA(L145*VLOOKUP($C145,Hypothèses!$D$6:$F$13,3,0)),0,L145*VLOOKUP($C145,Hypothèses!$D$6:$F$13,3,0))</f>
        <v>0</v>
      </c>
      <c r="AH145" s="126">
        <f>IF(ISNA(M145*VLOOKUP($C145,Hypothèses!$D$6:$F$13,3,0)),0,M145*VLOOKUP($C145,Hypothèses!$D$6:$F$13,3,0))</f>
        <v>0</v>
      </c>
      <c r="AI145" s="126">
        <f>IF(ISNA(N145*VLOOKUP($C145,Hypothèses!$D$6:$F$13,3,0)),0,N145*VLOOKUP($C145,Hypothèses!$D$6:$F$13,3,0))</f>
        <v>0</v>
      </c>
      <c r="AJ145" s="126">
        <f>IF(ISNA(O145*VLOOKUP($C145,Hypothèses!$D$6:$F$13,3,0)),0,O145*VLOOKUP($C145,Hypothèses!$D$6:$F$13,3,0))</f>
        <v>0</v>
      </c>
      <c r="AK145" s="126">
        <f>IF(ISNA(P145*VLOOKUP($C145,Hypothèses!$D$6:$F$13,3,0)),0,P145*VLOOKUP($C145,Hypothèses!$D$6:$F$13,3,0))</f>
        <v>0</v>
      </c>
      <c r="AL145" s="126">
        <f>IF(ISNA(Q145*VLOOKUP($C145,Hypothèses!$D$6:$F$13,3,0)),0,Q145*VLOOKUP($C145,Hypothèses!$D$6:$F$13,3,0))</f>
        <v>0</v>
      </c>
      <c r="AM145" s="126">
        <f>IF(ISNA(R145*VLOOKUP($C145,Hypothèses!$D$6:$F$13,3,0)),0,R145*VLOOKUP($C145,Hypothèses!$D$6:$F$13,3,0))</f>
        <v>0</v>
      </c>
      <c r="AN145" s="126">
        <f>IF(ISNA(S145*VLOOKUP($C145,Hypothèses!$D$6:$F$13,3,0)),0,S145*VLOOKUP($C145,Hypothèses!$D$6:$F$13,3,0))</f>
        <v>0</v>
      </c>
      <c r="AO145" s="126" t="e">
        <f>IF(ISNA(#REF!*VLOOKUP($C145,Hypothèses!$D$6:$F$13,3,0)),0,#REF!*VLOOKUP($C145,Hypothèses!$D$6:$F$13,3,0))</f>
        <v>#REF!</v>
      </c>
      <c r="AP145" s="126" t="e">
        <f>IF(ISNA(#REF!*VLOOKUP($C145,Hypothèses!$D$6:$F$13,3,0)),0,#REF!*VLOOKUP($C145,Hypothèses!$D$6:$F$13,3,0))</f>
        <v>#REF!</v>
      </c>
      <c r="AQ145" s="126" t="e">
        <f>IF(ISNA(#REF!*VLOOKUP($C145,Hypothèses!$D$6:$F$13,3,0)),0,#REF!*VLOOKUP($C145,Hypothèses!$D$6:$F$13,3,0))</f>
        <v>#REF!</v>
      </c>
      <c r="AR145" s="126" t="e">
        <f>IF(ISNA(#REF!*VLOOKUP($C145,Hypothèses!$D$6:$F$13,3,0)),0,#REF!*VLOOKUP($C145,Hypothèses!$D$6:$F$13,3,0))</f>
        <v>#REF!</v>
      </c>
      <c r="AS145" s="126" t="e">
        <f>IF(ISNA(#REF!*VLOOKUP($C145,Hypothèses!$D$6:$F$13,3,0)),0,#REF!*VLOOKUP($C145,Hypothèses!$D$6:$F$13,3,0))</f>
        <v>#REF!</v>
      </c>
      <c r="AT145" s="126" t="e">
        <f>IF(ISNA(#REF!*VLOOKUP($C145,Hypothèses!$D$6:$F$13,3,0)),0,#REF!*VLOOKUP($C145,Hypothèses!$D$6:$F$13,3,0))</f>
        <v>#REF!</v>
      </c>
      <c r="AU145" s="126" t="e">
        <f>IF(ISNA(#REF!*VLOOKUP($C145,Hypothèses!$D$6:$F$13,3,0)),0,#REF!*VLOOKUP($C145,Hypothèses!$D$6:$F$13,3,0))</f>
        <v>#REF!</v>
      </c>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9"/>
      <c r="CE145" s="119"/>
      <c r="CF145" s="119"/>
      <c r="CG145" s="119"/>
      <c r="CH145" s="119"/>
      <c r="CI145" s="119"/>
      <c r="CJ145" s="119"/>
      <c r="CK145" s="119"/>
      <c r="CL145" s="119"/>
      <c r="CM145" s="119"/>
      <c r="CN145" s="119"/>
      <c r="CO145" s="119"/>
      <c r="CP145" s="119"/>
      <c r="CQ145" s="119"/>
      <c r="CR145" s="119"/>
      <c r="CS145" s="119"/>
      <c r="CT145" s="119"/>
    </row>
    <row r="146" spans="1:98" s="120" customFormat="1">
      <c r="A146" s="124">
        <v>139</v>
      </c>
      <c r="B146" s="125"/>
      <c r="C146" s="125"/>
      <c r="D146" s="124" t="str">
        <f>IF(ISNA(VLOOKUP(C146,Hypothèses!$D$6:$G$14,4,0)),"",VLOOKUP(C146,Hypothèses!$D$6:$G$14,4,0))</f>
        <v/>
      </c>
      <c r="E146" s="125"/>
      <c r="F146" s="125"/>
      <c r="G146" s="125"/>
      <c r="H146" s="125"/>
      <c r="I146" s="125"/>
      <c r="J146" s="125"/>
      <c r="K146" s="125"/>
      <c r="L146" s="125"/>
      <c r="M146" s="125"/>
      <c r="N146" s="125"/>
      <c r="O146" s="125"/>
      <c r="P146" s="125"/>
      <c r="Q146" s="125"/>
      <c r="R146" s="125"/>
      <c r="S146" s="125"/>
      <c r="T146" s="126"/>
      <c r="U146" s="126"/>
      <c r="V146" s="126"/>
      <c r="W146" s="126"/>
      <c r="X146" s="126"/>
      <c r="Y146" s="114"/>
      <c r="Z146" s="126">
        <f>IF(ISNA(E146*VLOOKUP($C146,Hypothèses!$D$6:$F$13,3,0)),0,E146*VLOOKUP($C146,Hypothèses!$D$6:$F$13,3,0))</f>
        <v>0</v>
      </c>
      <c r="AA146" s="126">
        <f>IF(ISNA(F146*VLOOKUP($C146,Hypothèses!$D$6:$F$13,3,0)),0,F146*VLOOKUP($C146,Hypothèses!$D$6:$F$13,3,0))</f>
        <v>0</v>
      </c>
      <c r="AB146" s="126">
        <f>IF(ISNA(G146*VLOOKUP($C146,Hypothèses!$D$6:$F$13,3,0)),0,G146*VLOOKUP($C146,Hypothèses!$D$6:$F$13,3,0))</f>
        <v>0</v>
      </c>
      <c r="AC146" s="126">
        <f>IF(ISNA(H146*VLOOKUP($C146,Hypothèses!$D$6:$F$13,3,0)),0,H146*VLOOKUP($C146,Hypothèses!$D$6:$F$13,3,0))</f>
        <v>0</v>
      </c>
      <c r="AD146" s="126">
        <f>IF(ISNA(I146*VLOOKUP($C146,Hypothèses!$D$6:$F$13,3,0)),0,I146*VLOOKUP($C146,Hypothèses!$D$6:$F$13,3,0))</f>
        <v>0</v>
      </c>
      <c r="AE146" s="126">
        <f>IF(ISNA(J146*VLOOKUP($C146,Hypothèses!$D$6:$F$13,3,0)),0,J146*VLOOKUP($C146,Hypothèses!$D$6:$F$13,3,0))</f>
        <v>0</v>
      </c>
      <c r="AF146" s="126">
        <f>IF(ISNA(K146*VLOOKUP($C146,Hypothèses!$D$6:$F$13,3,0)),0,K146*VLOOKUP($C146,Hypothèses!$D$6:$F$13,3,0))</f>
        <v>0</v>
      </c>
      <c r="AG146" s="126">
        <f>IF(ISNA(L146*VLOOKUP($C146,Hypothèses!$D$6:$F$13,3,0)),0,L146*VLOOKUP($C146,Hypothèses!$D$6:$F$13,3,0))</f>
        <v>0</v>
      </c>
      <c r="AH146" s="126">
        <f>IF(ISNA(M146*VLOOKUP($C146,Hypothèses!$D$6:$F$13,3,0)),0,M146*VLOOKUP($C146,Hypothèses!$D$6:$F$13,3,0))</f>
        <v>0</v>
      </c>
      <c r="AI146" s="126">
        <f>IF(ISNA(N146*VLOOKUP($C146,Hypothèses!$D$6:$F$13,3,0)),0,N146*VLOOKUP($C146,Hypothèses!$D$6:$F$13,3,0))</f>
        <v>0</v>
      </c>
      <c r="AJ146" s="126">
        <f>IF(ISNA(O146*VLOOKUP($C146,Hypothèses!$D$6:$F$13,3,0)),0,O146*VLOOKUP($C146,Hypothèses!$D$6:$F$13,3,0))</f>
        <v>0</v>
      </c>
      <c r="AK146" s="126">
        <f>IF(ISNA(P146*VLOOKUP($C146,Hypothèses!$D$6:$F$13,3,0)),0,P146*VLOOKUP($C146,Hypothèses!$D$6:$F$13,3,0))</f>
        <v>0</v>
      </c>
      <c r="AL146" s="126">
        <f>IF(ISNA(Q146*VLOOKUP($C146,Hypothèses!$D$6:$F$13,3,0)),0,Q146*VLOOKUP($C146,Hypothèses!$D$6:$F$13,3,0))</f>
        <v>0</v>
      </c>
      <c r="AM146" s="126">
        <f>IF(ISNA(R146*VLOOKUP($C146,Hypothèses!$D$6:$F$13,3,0)),0,R146*VLOOKUP($C146,Hypothèses!$D$6:$F$13,3,0))</f>
        <v>0</v>
      </c>
      <c r="AN146" s="126">
        <f>IF(ISNA(S146*VLOOKUP($C146,Hypothèses!$D$6:$F$13,3,0)),0,S146*VLOOKUP($C146,Hypothèses!$D$6:$F$13,3,0))</f>
        <v>0</v>
      </c>
      <c r="AO146" s="126" t="e">
        <f>IF(ISNA(#REF!*VLOOKUP($C146,Hypothèses!$D$6:$F$13,3,0)),0,#REF!*VLOOKUP($C146,Hypothèses!$D$6:$F$13,3,0))</f>
        <v>#REF!</v>
      </c>
      <c r="AP146" s="126" t="e">
        <f>IF(ISNA(#REF!*VLOOKUP($C146,Hypothèses!$D$6:$F$13,3,0)),0,#REF!*VLOOKUP($C146,Hypothèses!$D$6:$F$13,3,0))</f>
        <v>#REF!</v>
      </c>
      <c r="AQ146" s="126" t="e">
        <f>IF(ISNA(#REF!*VLOOKUP($C146,Hypothèses!$D$6:$F$13,3,0)),0,#REF!*VLOOKUP($C146,Hypothèses!$D$6:$F$13,3,0))</f>
        <v>#REF!</v>
      </c>
      <c r="AR146" s="126" t="e">
        <f>IF(ISNA(#REF!*VLOOKUP($C146,Hypothèses!$D$6:$F$13,3,0)),0,#REF!*VLOOKUP($C146,Hypothèses!$D$6:$F$13,3,0))</f>
        <v>#REF!</v>
      </c>
      <c r="AS146" s="126" t="e">
        <f>IF(ISNA(#REF!*VLOOKUP($C146,Hypothèses!$D$6:$F$13,3,0)),0,#REF!*VLOOKUP($C146,Hypothèses!$D$6:$F$13,3,0))</f>
        <v>#REF!</v>
      </c>
      <c r="AT146" s="126" t="e">
        <f>IF(ISNA(#REF!*VLOOKUP($C146,Hypothèses!$D$6:$F$13,3,0)),0,#REF!*VLOOKUP($C146,Hypothèses!$D$6:$F$13,3,0))</f>
        <v>#REF!</v>
      </c>
      <c r="AU146" s="126" t="e">
        <f>IF(ISNA(#REF!*VLOOKUP($C146,Hypothèses!$D$6:$F$13,3,0)),0,#REF!*VLOOKUP($C146,Hypothèses!$D$6:$F$13,3,0))</f>
        <v>#REF!</v>
      </c>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9"/>
      <c r="CE146" s="119"/>
      <c r="CF146" s="119"/>
      <c r="CG146" s="119"/>
      <c r="CH146" s="119"/>
      <c r="CI146" s="119"/>
      <c r="CJ146" s="119"/>
      <c r="CK146" s="119"/>
      <c r="CL146" s="119"/>
      <c r="CM146" s="119"/>
      <c r="CN146" s="119"/>
      <c r="CO146" s="119"/>
      <c r="CP146" s="119"/>
      <c r="CQ146" s="119"/>
      <c r="CR146" s="119"/>
      <c r="CS146" s="119"/>
      <c r="CT146" s="119"/>
    </row>
    <row r="147" spans="1:98" s="120" customFormat="1">
      <c r="A147" s="124">
        <v>140</v>
      </c>
      <c r="B147" s="125"/>
      <c r="C147" s="125"/>
      <c r="D147" s="124" t="str">
        <f>IF(ISNA(VLOOKUP(C147,Hypothèses!$D$6:$G$14,4,0)),"",VLOOKUP(C147,Hypothèses!$D$6:$G$14,4,0))</f>
        <v/>
      </c>
      <c r="E147" s="125"/>
      <c r="F147" s="125"/>
      <c r="G147" s="125"/>
      <c r="H147" s="125"/>
      <c r="I147" s="125"/>
      <c r="J147" s="125"/>
      <c r="K147" s="125"/>
      <c r="L147" s="125"/>
      <c r="M147" s="125"/>
      <c r="N147" s="125"/>
      <c r="O147" s="125"/>
      <c r="P147" s="125"/>
      <c r="Q147" s="125"/>
      <c r="R147" s="125"/>
      <c r="S147" s="125"/>
      <c r="T147" s="126"/>
      <c r="U147" s="126"/>
      <c r="V147" s="126"/>
      <c r="W147" s="126"/>
      <c r="X147" s="126"/>
      <c r="Y147" s="114"/>
      <c r="Z147" s="126">
        <f>IF(ISNA(E147*VLOOKUP($C147,Hypothèses!$D$6:$F$13,3,0)),0,E147*VLOOKUP($C147,Hypothèses!$D$6:$F$13,3,0))</f>
        <v>0</v>
      </c>
      <c r="AA147" s="126">
        <f>IF(ISNA(F147*VLOOKUP($C147,Hypothèses!$D$6:$F$13,3,0)),0,F147*VLOOKUP($C147,Hypothèses!$D$6:$F$13,3,0))</f>
        <v>0</v>
      </c>
      <c r="AB147" s="126">
        <f>IF(ISNA(G147*VLOOKUP($C147,Hypothèses!$D$6:$F$13,3,0)),0,G147*VLOOKUP($C147,Hypothèses!$D$6:$F$13,3,0))</f>
        <v>0</v>
      </c>
      <c r="AC147" s="126">
        <f>IF(ISNA(H147*VLOOKUP($C147,Hypothèses!$D$6:$F$13,3,0)),0,H147*VLOOKUP($C147,Hypothèses!$D$6:$F$13,3,0))</f>
        <v>0</v>
      </c>
      <c r="AD147" s="126">
        <f>IF(ISNA(I147*VLOOKUP($C147,Hypothèses!$D$6:$F$13,3,0)),0,I147*VLOOKUP($C147,Hypothèses!$D$6:$F$13,3,0))</f>
        <v>0</v>
      </c>
      <c r="AE147" s="126">
        <f>IF(ISNA(J147*VLOOKUP($C147,Hypothèses!$D$6:$F$13,3,0)),0,J147*VLOOKUP($C147,Hypothèses!$D$6:$F$13,3,0))</f>
        <v>0</v>
      </c>
      <c r="AF147" s="126">
        <f>IF(ISNA(K147*VLOOKUP($C147,Hypothèses!$D$6:$F$13,3,0)),0,K147*VLOOKUP($C147,Hypothèses!$D$6:$F$13,3,0))</f>
        <v>0</v>
      </c>
      <c r="AG147" s="126">
        <f>IF(ISNA(L147*VLOOKUP($C147,Hypothèses!$D$6:$F$13,3,0)),0,L147*VLOOKUP($C147,Hypothèses!$D$6:$F$13,3,0))</f>
        <v>0</v>
      </c>
      <c r="AH147" s="126">
        <f>IF(ISNA(M147*VLOOKUP($C147,Hypothèses!$D$6:$F$13,3,0)),0,M147*VLOOKUP($C147,Hypothèses!$D$6:$F$13,3,0))</f>
        <v>0</v>
      </c>
      <c r="AI147" s="126">
        <f>IF(ISNA(N147*VLOOKUP($C147,Hypothèses!$D$6:$F$13,3,0)),0,N147*VLOOKUP($C147,Hypothèses!$D$6:$F$13,3,0))</f>
        <v>0</v>
      </c>
      <c r="AJ147" s="126">
        <f>IF(ISNA(O147*VLOOKUP($C147,Hypothèses!$D$6:$F$13,3,0)),0,O147*VLOOKUP($C147,Hypothèses!$D$6:$F$13,3,0))</f>
        <v>0</v>
      </c>
      <c r="AK147" s="126">
        <f>IF(ISNA(P147*VLOOKUP($C147,Hypothèses!$D$6:$F$13,3,0)),0,P147*VLOOKUP($C147,Hypothèses!$D$6:$F$13,3,0))</f>
        <v>0</v>
      </c>
      <c r="AL147" s="126">
        <f>IF(ISNA(Q147*VLOOKUP($C147,Hypothèses!$D$6:$F$13,3,0)),0,Q147*VLOOKUP($C147,Hypothèses!$D$6:$F$13,3,0))</f>
        <v>0</v>
      </c>
      <c r="AM147" s="126">
        <f>IF(ISNA(R147*VLOOKUP($C147,Hypothèses!$D$6:$F$13,3,0)),0,R147*VLOOKUP($C147,Hypothèses!$D$6:$F$13,3,0))</f>
        <v>0</v>
      </c>
      <c r="AN147" s="126">
        <f>IF(ISNA(S147*VLOOKUP($C147,Hypothèses!$D$6:$F$13,3,0)),0,S147*VLOOKUP($C147,Hypothèses!$D$6:$F$13,3,0))</f>
        <v>0</v>
      </c>
      <c r="AO147" s="126" t="e">
        <f>IF(ISNA(#REF!*VLOOKUP($C147,Hypothèses!$D$6:$F$13,3,0)),0,#REF!*VLOOKUP($C147,Hypothèses!$D$6:$F$13,3,0))</f>
        <v>#REF!</v>
      </c>
      <c r="AP147" s="126" t="e">
        <f>IF(ISNA(#REF!*VLOOKUP($C147,Hypothèses!$D$6:$F$13,3,0)),0,#REF!*VLOOKUP($C147,Hypothèses!$D$6:$F$13,3,0))</f>
        <v>#REF!</v>
      </c>
      <c r="AQ147" s="126" t="e">
        <f>IF(ISNA(#REF!*VLOOKUP($C147,Hypothèses!$D$6:$F$13,3,0)),0,#REF!*VLOOKUP($C147,Hypothèses!$D$6:$F$13,3,0))</f>
        <v>#REF!</v>
      </c>
      <c r="AR147" s="126" t="e">
        <f>IF(ISNA(#REF!*VLOOKUP($C147,Hypothèses!$D$6:$F$13,3,0)),0,#REF!*VLOOKUP($C147,Hypothèses!$D$6:$F$13,3,0))</f>
        <v>#REF!</v>
      </c>
      <c r="AS147" s="126" t="e">
        <f>IF(ISNA(#REF!*VLOOKUP($C147,Hypothèses!$D$6:$F$13,3,0)),0,#REF!*VLOOKUP($C147,Hypothèses!$D$6:$F$13,3,0))</f>
        <v>#REF!</v>
      </c>
      <c r="AT147" s="126" t="e">
        <f>IF(ISNA(#REF!*VLOOKUP($C147,Hypothèses!$D$6:$F$13,3,0)),0,#REF!*VLOOKUP($C147,Hypothèses!$D$6:$F$13,3,0))</f>
        <v>#REF!</v>
      </c>
      <c r="AU147" s="126" t="e">
        <f>IF(ISNA(#REF!*VLOOKUP($C147,Hypothèses!$D$6:$F$13,3,0)),0,#REF!*VLOOKUP($C147,Hypothèses!$D$6:$F$13,3,0))</f>
        <v>#REF!</v>
      </c>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9"/>
      <c r="CE147" s="119"/>
      <c r="CF147" s="119"/>
      <c r="CG147" s="119"/>
      <c r="CH147" s="119"/>
      <c r="CI147" s="119"/>
      <c r="CJ147" s="119"/>
      <c r="CK147" s="119"/>
      <c r="CL147" s="119"/>
      <c r="CM147" s="119"/>
      <c r="CN147" s="119"/>
      <c r="CO147" s="119"/>
      <c r="CP147" s="119"/>
      <c r="CQ147" s="119"/>
      <c r="CR147" s="119"/>
      <c r="CS147" s="119"/>
      <c r="CT147" s="119"/>
    </row>
    <row r="148" spans="1:98" s="120" customFormat="1">
      <c r="A148" s="124">
        <v>141</v>
      </c>
      <c r="B148" s="125"/>
      <c r="C148" s="125"/>
      <c r="D148" s="124" t="str">
        <f>IF(ISNA(VLOOKUP(C148,Hypothèses!$D$6:$G$14,4,0)),"",VLOOKUP(C148,Hypothèses!$D$6:$G$14,4,0))</f>
        <v/>
      </c>
      <c r="E148" s="125"/>
      <c r="F148" s="125"/>
      <c r="G148" s="125"/>
      <c r="H148" s="125"/>
      <c r="I148" s="125"/>
      <c r="J148" s="125"/>
      <c r="K148" s="125"/>
      <c r="L148" s="125"/>
      <c r="M148" s="125"/>
      <c r="N148" s="125"/>
      <c r="O148" s="125"/>
      <c r="P148" s="125"/>
      <c r="Q148" s="125"/>
      <c r="R148" s="125"/>
      <c r="S148" s="125"/>
      <c r="T148" s="126"/>
      <c r="U148" s="126"/>
      <c r="V148" s="126"/>
      <c r="W148" s="126"/>
      <c r="X148" s="126"/>
      <c r="Y148" s="114"/>
      <c r="Z148" s="126">
        <f>IF(ISNA(E148*VLOOKUP($C148,Hypothèses!$D$6:$F$13,3,0)),0,E148*VLOOKUP($C148,Hypothèses!$D$6:$F$13,3,0))</f>
        <v>0</v>
      </c>
      <c r="AA148" s="126">
        <f>IF(ISNA(F148*VLOOKUP($C148,Hypothèses!$D$6:$F$13,3,0)),0,F148*VLOOKUP($C148,Hypothèses!$D$6:$F$13,3,0))</f>
        <v>0</v>
      </c>
      <c r="AB148" s="126">
        <f>IF(ISNA(G148*VLOOKUP($C148,Hypothèses!$D$6:$F$13,3,0)),0,G148*VLOOKUP($C148,Hypothèses!$D$6:$F$13,3,0))</f>
        <v>0</v>
      </c>
      <c r="AC148" s="126">
        <f>IF(ISNA(H148*VLOOKUP($C148,Hypothèses!$D$6:$F$13,3,0)),0,H148*VLOOKUP($C148,Hypothèses!$D$6:$F$13,3,0))</f>
        <v>0</v>
      </c>
      <c r="AD148" s="126">
        <f>IF(ISNA(I148*VLOOKUP($C148,Hypothèses!$D$6:$F$13,3,0)),0,I148*VLOOKUP($C148,Hypothèses!$D$6:$F$13,3,0))</f>
        <v>0</v>
      </c>
      <c r="AE148" s="126">
        <f>IF(ISNA(J148*VLOOKUP($C148,Hypothèses!$D$6:$F$13,3,0)),0,J148*VLOOKUP($C148,Hypothèses!$D$6:$F$13,3,0))</f>
        <v>0</v>
      </c>
      <c r="AF148" s="126">
        <f>IF(ISNA(K148*VLOOKUP($C148,Hypothèses!$D$6:$F$13,3,0)),0,K148*VLOOKUP($C148,Hypothèses!$D$6:$F$13,3,0))</f>
        <v>0</v>
      </c>
      <c r="AG148" s="126">
        <f>IF(ISNA(L148*VLOOKUP($C148,Hypothèses!$D$6:$F$13,3,0)),0,L148*VLOOKUP($C148,Hypothèses!$D$6:$F$13,3,0))</f>
        <v>0</v>
      </c>
      <c r="AH148" s="126">
        <f>IF(ISNA(M148*VLOOKUP($C148,Hypothèses!$D$6:$F$13,3,0)),0,M148*VLOOKUP($C148,Hypothèses!$D$6:$F$13,3,0))</f>
        <v>0</v>
      </c>
      <c r="AI148" s="126">
        <f>IF(ISNA(N148*VLOOKUP($C148,Hypothèses!$D$6:$F$13,3,0)),0,N148*VLOOKUP($C148,Hypothèses!$D$6:$F$13,3,0))</f>
        <v>0</v>
      </c>
      <c r="AJ148" s="126">
        <f>IF(ISNA(O148*VLOOKUP($C148,Hypothèses!$D$6:$F$13,3,0)),0,O148*VLOOKUP($C148,Hypothèses!$D$6:$F$13,3,0))</f>
        <v>0</v>
      </c>
      <c r="AK148" s="126">
        <f>IF(ISNA(P148*VLOOKUP($C148,Hypothèses!$D$6:$F$13,3,0)),0,P148*VLOOKUP($C148,Hypothèses!$D$6:$F$13,3,0))</f>
        <v>0</v>
      </c>
      <c r="AL148" s="126">
        <f>IF(ISNA(Q148*VLOOKUP($C148,Hypothèses!$D$6:$F$13,3,0)),0,Q148*VLOOKUP($C148,Hypothèses!$D$6:$F$13,3,0))</f>
        <v>0</v>
      </c>
      <c r="AM148" s="126">
        <f>IF(ISNA(R148*VLOOKUP($C148,Hypothèses!$D$6:$F$13,3,0)),0,R148*VLOOKUP($C148,Hypothèses!$D$6:$F$13,3,0))</f>
        <v>0</v>
      </c>
      <c r="AN148" s="126">
        <f>IF(ISNA(S148*VLOOKUP($C148,Hypothèses!$D$6:$F$13,3,0)),0,S148*VLOOKUP($C148,Hypothèses!$D$6:$F$13,3,0))</f>
        <v>0</v>
      </c>
      <c r="AO148" s="126" t="e">
        <f>IF(ISNA(#REF!*VLOOKUP($C148,Hypothèses!$D$6:$F$13,3,0)),0,#REF!*VLOOKUP($C148,Hypothèses!$D$6:$F$13,3,0))</f>
        <v>#REF!</v>
      </c>
      <c r="AP148" s="126" t="e">
        <f>IF(ISNA(#REF!*VLOOKUP($C148,Hypothèses!$D$6:$F$13,3,0)),0,#REF!*VLOOKUP($C148,Hypothèses!$D$6:$F$13,3,0))</f>
        <v>#REF!</v>
      </c>
      <c r="AQ148" s="126" t="e">
        <f>IF(ISNA(#REF!*VLOOKUP($C148,Hypothèses!$D$6:$F$13,3,0)),0,#REF!*VLOOKUP($C148,Hypothèses!$D$6:$F$13,3,0))</f>
        <v>#REF!</v>
      </c>
      <c r="AR148" s="126" t="e">
        <f>IF(ISNA(#REF!*VLOOKUP($C148,Hypothèses!$D$6:$F$13,3,0)),0,#REF!*VLOOKUP($C148,Hypothèses!$D$6:$F$13,3,0))</f>
        <v>#REF!</v>
      </c>
      <c r="AS148" s="126" t="e">
        <f>IF(ISNA(#REF!*VLOOKUP($C148,Hypothèses!$D$6:$F$13,3,0)),0,#REF!*VLOOKUP($C148,Hypothèses!$D$6:$F$13,3,0))</f>
        <v>#REF!</v>
      </c>
      <c r="AT148" s="126" t="e">
        <f>IF(ISNA(#REF!*VLOOKUP($C148,Hypothèses!$D$6:$F$13,3,0)),0,#REF!*VLOOKUP($C148,Hypothèses!$D$6:$F$13,3,0))</f>
        <v>#REF!</v>
      </c>
      <c r="AU148" s="126" t="e">
        <f>IF(ISNA(#REF!*VLOOKUP($C148,Hypothèses!$D$6:$F$13,3,0)),0,#REF!*VLOOKUP($C148,Hypothèses!$D$6:$F$13,3,0))</f>
        <v>#REF!</v>
      </c>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9"/>
      <c r="CE148" s="119"/>
      <c r="CF148" s="119"/>
      <c r="CG148" s="119"/>
      <c r="CH148" s="119"/>
      <c r="CI148" s="119"/>
      <c r="CJ148" s="119"/>
      <c r="CK148" s="119"/>
      <c r="CL148" s="119"/>
      <c r="CM148" s="119"/>
      <c r="CN148" s="119"/>
      <c r="CO148" s="119"/>
      <c r="CP148" s="119"/>
      <c r="CQ148" s="119"/>
      <c r="CR148" s="119"/>
      <c r="CS148" s="119"/>
      <c r="CT148" s="119"/>
    </row>
    <row r="149" spans="1:98" s="120" customFormat="1">
      <c r="A149" s="124">
        <v>142</v>
      </c>
      <c r="B149" s="125"/>
      <c r="C149" s="125"/>
      <c r="D149" s="124" t="str">
        <f>IF(ISNA(VLOOKUP(C149,Hypothèses!$D$6:$G$14,4,0)),"",VLOOKUP(C149,Hypothèses!$D$6:$G$14,4,0))</f>
        <v/>
      </c>
      <c r="E149" s="125"/>
      <c r="F149" s="125"/>
      <c r="G149" s="125"/>
      <c r="H149" s="125"/>
      <c r="I149" s="125"/>
      <c r="J149" s="125"/>
      <c r="K149" s="125"/>
      <c r="L149" s="125"/>
      <c r="M149" s="125"/>
      <c r="N149" s="125"/>
      <c r="O149" s="125"/>
      <c r="P149" s="125"/>
      <c r="Q149" s="125"/>
      <c r="R149" s="125"/>
      <c r="S149" s="125"/>
      <c r="T149" s="126"/>
      <c r="U149" s="126"/>
      <c r="V149" s="126"/>
      <c r="W149" s="126"/>
      <c r="X149" s="126"/>
      <c r="Y149" s="114"/>
      <c r="Z149" s="126">
        <f>IF(ISNA(E149*VLOOKUP($C149,Hypothèses!$D$6:$F$13,3,0)),0,E149*VLOOKUP($C149,Hypothèses!$D$6:$F$13,3,0))</f>
        <v>0</v>
      </c>
      <c r="AA149" s="126">
        <f>IF(ISNA(F149*VLOOKUP($C149,Hypothèses!$D$6:$F$13,3,0)),0,F149*VLOOKUP($C149,Hypothèses!$D$6:$F$13,3,0))</f>
        <v>0</v>
      </c>
      <c r="AB149" s="126">
        <f>IF(ISNA(G149*VLOOKUP($C149,Hypothèses!$D$6:$F$13,3,0)),0,G149*VLOOKUP($C149,Hypothèses!$D$6:$F$13,3,0))</f>
        <v>0</v>
      </c>
      <c r="AC149" s="126">
        <f>IF(ISNA(H149*VLOOKUP($C149,Hypothèses!$D$6:$F$13,3,0)),0,H149*VLOOKUP($C149,Hypothèses!$D$6:$F$13,3,0))</f>
        <v>0</v>
      </c>
      <c r="AD149" s="126">
        <f>IF(ISNA(I149*VLOOKUP($C149,Hypothèses!$D$6:$F$13,3,0)),0,I149*VLOOKUP($C149,Hypothèses!$D$6:$F$13,3,0))</f>
        <v>0</v>
      </c>
      <c r="AE149" s="126">
        <f>IF(ISNA(J149*VLOOKUP($C149,Hypothèses!$D$6:$F$13,3,0)),0,J149*VLOOKUP($C149,Hypothèses!$D$6:$F$13,3,0))</f>
        <v>0</v>
      </c>
      <c r="AF149" s="126">
        <f>IF(ISNA(K149*VLOOKUP($C149,Hypothèses!$D$6:$F$13,3,0)),0,K149*VLOOKUP($C149,Hypothèses!$D$6:$F$13,3,0))</f>
        <v>0</v>
      </c>
      <c r="AG149" s="126">
        <f>IF(ISNA(L149*VLOOKUP($C149,Hypothèses!$D$6:$F$13,3,0)),0,L149*VLOOKUP($C149,Hypothèses!$D$6:$F$13,3,0))</f>
        <v>0</v>
      </c>
      <c r="AH149" s="126">
        <f>IF(ISNA(M149*VLOOKUP($C149,Hypothèses!$D$6:$F$13,3,0)),0,M149*VLOOKUP($C149,Hypothèses!$D$6:$F$13,3,0))</f>
        <v>0</v>
      </c>
      <c r="AI149" s="126">
        <f>IF(ISNA(N149*VLOOKUP($C149,Hypothèses!$D$6:$F$13,3,0)),0,N149*VLOOKUP($C149,Hypothèses!$D$6:$F$13,3,0))</f>
        <v>0</v>
      </c>
      <c r="AJ149" s="126">
        <f>IF(ISNA(O149*VLOOKUP($C149,Hypothèses!$D$6:$F$13,3,0)),0,O149*VLOOKUP($C149,Hypothèses!$D$6:$F$13,3,0))</f>
        <v>0</v>
      </c>
      <c r="AK149" s="126">
        <f>IF(ISNA(P149*VLOOKUP($C149,Hypothèses!$D$6:$F$13,3,0)),0,P149*VLOOKUP($C149,Hypothèses!$D$6:$F$13,3,0))</f>
        <v>0</v>
      </c>
      <c r="AL149" s="126">
        <f>IF(ISNA(Q149*VLOOKUP($C149,Hypothèses!$D$6:$F$13,3,0)),0,Q149*VLOOKUP($C149,Hypothèses!$D$6:$F$13,3,0))</f>
        <v>0</v>
      </c>
      <c r="AM149" s="126">
        <f>IF(ISNA(R149*VLOOKUP($C149,Hypothèses!$D$6:$F$13,3,0)),0,R149*VLOOKUP($C149,Hypothèses!$D$6:$F$13,3,0))</f>
        <v>0</v>
      </c>
      <c r="AN149" s="126">
        <f>IF(ISNA(S149*VLOOKUP($C149,Hypothèses!$D$6:$F$13,3,0)),0,S149*VLOOKUP($C149,Hypothèses!$D$6:$F$13,3,0))</f>
        <v>0</v>
      </c>
      <c r="AO149" s="126" t="e">
        <f>IF(ISNA(#REF!*VLOOKUP($C149,Hypothèses!$D$6:$F$13,3,0)),0,#REF!*VLOOKUP($C149,Hypothèses!$D$6:$F$13,3,0))</f>
        <v>#REF!</v>
      </c>
      <c r="AP149" s="126" t="e">
        <f>IF(ISNA(#REF!*VLOOKUP($C149,Hypothèses!$D$6:$F$13,3,0)),0,#REF!*VLOOKUP($C149,Hypothèses!$D$6:$F$13,3,0))</f>
        <v>#REF!</v>
      </c>
      <c r="AQ149" s="126" t="e">
        <f>IF(ISNA(#REF!*VLOOKUP($C149,Hypothèses!$D$6:$F$13,3,0)),0,#REF!*VLOOKUP($C149,Hypothèses!$D$6:$F$13,3,0))</f>
        <v>#REF!</v>
      </c>
      <c r="AR149" s="126" t="e">
        <f>IF(ISNA(#REF!*VLOOKUP($C149,Hypothèses!$D$6:$F$13,3,0)),0,#REF!*VLOOKUP($C149,Hypothèses!$D$6:$F$13,3,0))</f>
        <v>#REF!</v>
      </c>
      <c r="AS149" s="126" t="e">
        <f>IF(ISNA(#REF!*VLOOKUP($C149,Hypothèses!$D$6:$F$13,3,0)),0,#REF!*VLOOKUP($C149,Hypothèses!$D$6:$F$13,3,0))</f>
        <v>#REF!</v>
      </c>
      <c r="AT149" s="126" t="e">
        <f>IF(ISNA(#REF!*VLOOKUP($C149,Hypothèses!$D$6:$F$13,3,0)),0,#REF!*VLOOKUP($C149,Hypothèses!$D$6:$F$13,3,0))</f>
        <v>#REF!</v>
      </c>
      <c r="AU149" s="126" t="e">
        <f>IF(ISNA(#REF!*VLOOKUP($C149,Hypothèses!$D$6:$F$13,3,0)),0,#REF!*VLOOKUP($C149,Hypothèses!$D$6:$F$13,3,0))</f>
        <v>#REF!</v>
      </c>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9"/>
      <c r="CE149" s="119"/>
      <c r="CF149" s="119"/>
      <c r="CG149" s="119"/>
      <c r="CH149" s="119"/>
      <c r="CI149" s="119"/>
      <c r="CJ149" s="119"/>
      <c r="CK149" s="119"/>
      <c r="CL149" s="119"/>
      <c r="CM149" s="119"/>
      <c r="CN149" s="119"/>
      <c r="CO149" s="119"/>
      <c r="CP149" s="119"/>
      <c r="CQ149" s="119"/>
      <c r="CR149" s="119"/>
      <c r="CS149" s="119"/>
      <c r="CT149" s="119"/>
    </row>
    <row r="150" spans="1:98" s="120" customFormat="1">
      <c r="A150" s="124">
        <v>143</v>
      </c>
      <c r="B150" s="125"/>
      <c r="C150" s="125"/>
      <c r="D150" s="124" t="str">
        <f>IF(ISNA(VLOOKUP(C150,Hypothèses!$D$6:$G$14,4,0)),"",VLOOKUP(C150,Hypothèses!$D$6:$G$14,4,0))</f>
        <v/>
      </c>
      <c r="E150" s="125"/>
      <c r="F150" s="125"/>
      <c r="G150" s="125"/>
      <c r="H150" s="125"/>
      <c r="I150" s="125"/>
      <c r="J150" s="125"/>
      <c r="K150" s="125"/>
      <c r="L150" s="125"/>
      <c r="M150" s="125"/>
      <c r="N150" s="125"/>
      <c r="O150" s="125"/>
      <c r="P150" s="125"/>
      <c r="Q150" s="125"/>
      <c r="R150" s="125"/>
      <c r="S150" s="125"/>
      <c r="T150" s="126"/>
      <c r="U150" s="126"/>
      <c r="V150" s="126"/>
      <c r="W150" s="126"/>
      <c r="X150" s="126"/>
      <c r="Y150" s="114"/>
      <c r="Z150" s="126">
        <f>IF(ISNA(E150*VLOOKUP($C150,Hypothèses!$D$6:$F$13,3,0)),0,E150*VLOOKUP($C150,Hypothèses!$D$6:$F$13,3,0))</f>
        <v>0</v>
      </c>
      <c r="AA150" s="126">
        <f>IF(ISNA(F150*VLOOKUP($C150,Hypothèses!$D$6:$F$13,3,0)),0,F150*VLOOKUP($C150,Hypothèses!$D$6:$F$13,3,0))</f>
        <v>0</v>
      </c>
      <c r="AB150" s="126">
        <f>IF(ISNA(G150*VLOOKUP($C150,Hypothèses!$D$6:$F$13,3,0)),0,G150*VLOOKUP($C150,Hypothèses!$D$6:$F$13,3,0))</f>
        <v>0</v>
      </c>
      <c r="AC150" s="126">
        <f>IF(ISNA(H150*VLOOKUP($C150,Hypothèses!$D$6:$F$13,3,0)),0,H150*VLOOKUP($C150,Hypothèses!$D$6:$F$13,3,0))</f>
        <v>0</v>
      </c>
      <c r="AD150" s="126">
        <f>IF(ISNA(I150*VLOOKUP($C150,Hypothèses!$D$6:$F$13,3,0)),0,I150*VLOOKUP($C150,Hypothèses!$D$6:$F$13,3,0))</f>
        <v>0</v>
      </c>
      <c r="AE150" s="126">
        <f>IF(ISNA(J150*VLOOKUP($C150,Hypothèses!$D$6:$F$13,3,0)),0,J150*VLOOKUP($C150,Hypothèses!$D$6:$F$13,3,0))</f>
        <v>0</v>
      </c>
      <c r="AF150" s="126">
        <f>IF(ISNA(K150*VLOOKUP($C150,Hypothèses!$D$6:$F$13,3,0)),0,K150*VLOOKUP($C150,Hypothèses!$D$6:$F$13,3,0))</f>
        <v>0</v>
      </c>
      <c r="AG150" s="126">
        <f>IF(ISNA(L150*VLOOKUP($C150,Hypothèses!$D$6:$F$13,3,0)),0,L150*VLOOKUP($C150,Hypothèses!$D$6:$F$13,3,0))</f>
        <v>0</v>
      </c>
      <c r="AH150" s="126">
        <f>IF(ISNA(M150*VLOOKUP($C150,Hypothèses!$D$6:$F$13,3,0)),0,M150*VLOOKUP($C150,Hypothèses!$D$6:$F$13,3,0))</f>
        <v>0</v>
      </c>
      <c r="AI150" s="126">
        <f>IF(ISNA(N150*VLOOKUP($C150,Hypothèses!$D$6:$F$13,3,0)),0,N150*VLOOKUP($C150,Hypothèses!$D$6:$F$13,3,0))</f>
        <v>0</v>
      </c>
      <c r="AJ150" s="126">
        <f>IF(ISNA(O150*VLOOKUP($C150,Hypothèses!$D$6:$F$13,3,0)),0,O150*VLOOKUP($C150,Hypothèses!$D$6:$F$13,3,0))</f>
        <v>0</v>
      </c>
      <c r="AK150" s="126">
        <f>IF(ISNA(P150*VLOOKUP($C150,Hypothèses!$D$6:$F$13,3,0)),0,P150*VLOOKUP($C150,Hypothèses!$D$6:$F$13,3,0))</f>
        <v>0</v>
      </c>
      <c r="AL150" s="126">
        <f>IF(ISNA(Q150*VLOOKUP($C150,Hypothèses!$D$6:$F$13,3,0)),0,Q150*VLOOKUP($C150,Hypothèses!$D$6:$F$13,3,0))</f>
        <v>0</v>
      </c>
      <c r="AM150" s="126">
        <f>IF(ISNA(R150*VLOOKUP($C150,Hypothèses!$D$6:$F$13,3,0)),0,R150*VLOOKUP($C150,Hypothèses!$D$6:$F$13,3,0))</f>
        <v>0</v>
      </c>
      <c r="AN150" s="126">
        <f>IF(ISNA(S150*VLOOKUP($C150,Hypothèses!$D$6:$F$13,3,0)),0,S150*VLOOKUP($C150,Hypothèses!$D$6:$F$13,3,0))</f>
        <v>0</v>
      </c>
      <c r="AO150" s="126" t="e">
        <f>IF(ISNA(#REF!*VLOOKUP($C150,Hypothèses!$D$6:$F$13,3,0)),0,#REF!*VLOOKUP($C150,Hypothèses!$D$6:$F$13,3,0))</f>
        <v>#REF!</v>
      </c>
      <c r="AP150" s="126" t="e">
        <f>IF(ISNA(#REF!*VLOOKUP($C150,Hypothèses!$D$6:$F$13,3,0)),0,#REF!*VLOOKUP($C150,Hypothèses!$D$6:$F$13,3,0))</f>
        <v>#REF!</v>
      </c>
      <c r="AQ150" s="126" t="e">
        <f>IF(ISNA(#REF!*VLOOKUP($C150,Hypothèses!$D$6:$F$13,3,0)),0,#REF!*VLOOKUP($C150,Hypothèses!$D$6:$F$13,3,0))</f>
        <v>#REF!</v>
      </c>
      <c r="AR150" s="126" t="e">
        <f>IF(ISNA(#REF!*VLOOKUP($C150,Hypothèses!$D$6:$F$13,3,0)),0,#REF!*VLOOKUP($C150,Hypothèses!$D$6:$F$13,3,0))</f>
        <v>#REF!</v>
      </c>
      <c r="AS150" s="126" t="e">
        <f>IF(ISNA(#REF!*VLOOKUP($C150,Hypothèses!$D$6:$F$13,3,0)),0,#REF!*VLOOKUP($C150,Hypothèses!$D$6:$F$13,3,0))</f>
        <v>#REF!</v>
      </c>
      <c r="AT150" s="126" t="e">
        <f>IF(ISNA(#REF!*VLOOKUP($C150,Hypothèses!$D$6:$F$13,3,0)),0,#REF!*VLOOKUP($C150,Hypothèses!$D$6:$F$13,3,0))</f>
        <v>#REF!</v>
      </c>
      <c r="AU150" s="126" t="e">
        <f>IF(ISNA(#REF!*VLOOKUP($C150,Hypothèses!$D$6:$F$13,3,0)),0,#REF!*VLOOKUP($C150,Hypothèses!$D$6:$F$13,3,0))</f>
        <v>#REF!</v>
      </c>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9"/>
      <c r="CE150" s="119"/>
      <c r="CF150" s="119"/>
      <c r="CG150" s="119"/>
      <c r="CH150" s="119"/>
      <c r="CI150" s="119"/>
      <c r="CJ150" s="119"/>
      <c r="CK150" s="119"/>
      <c r="CL150" s="119"/>
      <c r="CM150" s="119"/>
      <c r="CN150" s="119"/>
      <c r="CO150" s="119"/>
      <c r="CP150" s="119"/>
      <c r="CQ150" s="119"/>
      <c r="CR150" s="119"/>
      <c r="CS150" s="119"/>
      <c r="CT150" s="119"/>
    </row>
    <row r="151" spans="1:98" s="120" customFormat="1">
      <c r="A151" s="124">
        <v>144</v>
      </c>
      <c r="B151" s="125"/>
      <c r="C151" s="125"/>
      <c r="D151" s="124" t="str">
        <f>IF(ISNA(VLOOKUP(C151,Hypothèses!$D$6:$G$14,4,0)),"",VLOOKUP(C151,Hypothèses!$D$6:$G$14,4,0))</f>
        <v/>
      </c>
      <c r="E151" s="125"/>
      <c r="F151" s="125"/>
      <c r="G151" s="125"/>
      <c r="H151" s="125"/>
      <c r="I151" s="125"/>
      <c r="J151" s="125"/>
      <c r="K151" s="125"/>
      <c r="L151" s="125"/>
      <c r="M151" s="125"/>
      <c r="N151" s="125"/>
      <c r="O151" s="125"/>
      <c r="P151" s="125"/>
      <c r="Q151" s="125"/>
      <c r="R151" s="125"/>
      <c r="S151" s="125"/>
      <c r="T151" s="126"/>
      <c r="U151" s="126"/>
      <c r="V151" s="126"/>
      <c r="W151" s="126"/>
      <c r="X151" s="126"/>
      <c r="Y151" s="114"/>
      <c r="Z151" s="126">
        <f>IF(ISNA(E151*VLOOKUP($C151,Hypothèses!$D$6:$F$13,3,0)),0,E151*VLOOKUP($C151,Hypothèses!$D$6:$F$13,3,0))</f>
        <v>0</v>
      </c>
      <c r="AA151" s="126">
        <f>IF(ISNA(F151*VLOOKUP($C151,Hypothèses!$D$6:$F$13,3,0)),0,F151*VLOOKUP($C151,Hypothèses!$D$6:$F$13,3,0))</f>
        <v>0</v>
      </c>
      <c r="AB151" s="126">
        <f>IF(ISNA(G151*VLOOKUP($C151,Hypothèses!$D$6:$F$13,3,0)),0,G151*VLOOKUP($C151,Hypothèses!$D$6:$F$13,3,0))</f>
        <v>0</v>
      </c>
      <c r="AC151" s="126">
        <f>IF(ISNA(H151*VLOOKUP($C151,Hypothèses!$D$6:$F$13,3,0)),0,H151*VLOOKUP($C151,Hypothèses!$D$6:$F$13,3,0))</f>
        <v>0</v>
      </c>
      <c r="AD151" s="126">
        <f>IF(ISNA(I151*VLOOKUP($C151,Hypothèses!$D$6:$F$13,3,0)),0,I151*VLOOKUP($C151,Hypothèses!$D$6:$F$13,3,0))</f>
        <v>0</v>
      </c>
      <c r="AE151" s="126">
        <f>IF(ISNA(J151*VLOOKUP($C151,Hypothèses!$D$6:$F$13,3,0)),0,J151*VLOOKUP($C151,Hypothèses!$D$6:$F$13,3,0))</f>
        <v>0</v>
      </c>
      <c r="AF151" s="126">
        <f>IF(ISNA(K151*VLOOKUP($C151,Hypothèses!$D$6:$F$13,3,0)),0,K151*VLOOKUP($C151,Hypothèses!$D$6:$F$13,3,0))</f>
        <v>0</v>
      </c>
      <c r="AG151" s="126">
        <f>IF(ISNA(L151*VLOOKUP($C151,Hypothèses!$D$6:$F$13,3,0)),0,L151*VLOOKUP($C151,Hypothèses!$D$6:$F$13,3,0))</f>
        <v>0</v>
      </c>
      <c r="AH151" s="126">
        <f>IF(ISNA(M151*VLOOKUP($C151,Hypothèses!$D$6:$F$13,3,0)),0,M151*VLOOKUP($C151,Hypothèses!$D$6:$F$13,3,0))</f>
        <v>0</v>
      </c>
      <c r="AI151" s="126">
        <f>IF(ISNA(N151*VLOOKUP($C151,Hypothèses!$D$6:$F$13,3,0)),0,N151*VLOOKUP($C151,Hypothèses!$D$6:$F$13,3,0))</f>
        <v>0</v>
      </c>
      <c r="AJ151" s="126">
        <f>IF(ISNA(O151*VLOOKUP($C151,Hypothèses!$D$6:$F$13,3,0)),0,O151*VLOOKUP($C151,Hypothèses!$D$6:$F$13,3,0))</f>
        <v>0</v>
      </c>
      <c r="AK151" s="126">
        <f>IF(ISNA(P151*VLOOKUP($C151,Hypothèses!$D$6:$F$13,3,0)),0,P151*VLOOKUP($C151,Hypothèses!$D$6:$F$13,3,0))</f>
        <v>0</v>
      </c>
      <c r="AL151" s="126">
        <f>IF(ISNA(Q151*VLOOKUP($C151,Hypothèses!$D$6:$F$13,3,0)),0,Q151*VLOOKUP($C151,Hypothèses!$D$6:$F$13,3,0))</f>
        <v>0</v>
      </c>
      <c r="AM151" s="126">
        <f>IF(ISNA(R151*VLOOKUP($C151,Hypothèses!$D$6:$F$13,3,0)),0,R151*VLOOKUP($C151,Hypothèses!$D$6:$F$13,3,0))</f>
        <v>0</v>
      </c>
      <c r="AN151" s="126">
        <f>IF(ISNA(S151*VLOOKUP($C151,Hypothèses!$D$6:$F$13,3,0)),0,S151*VLOOKUP($C151,Hypothèses!$D$6:$F$13,3,0))</f>
        <v>0</v>
      </c>
      <c r="AO151" s="126" t="e">
        <f>IF(ISNA(#REF!*VLOOKUP($C151,Hypothèses!$D$6:$F$13,3,0)),0,#REF!*VLOOKUP($C151,Hypothèses!$D$6:$F$13,3,0))</f>
        <v>#REF!</v>
      </c>
      <c r="AP151" s="126" t="e">
        <f>IF(ISNA(#REF!*VLOOKUP($C151,Hypothèses!$D$6:$F$13,3,0)),0,#REF!*VLOOKUP($C151,Hypothèses!$D$6:$F$13,3,0))</f>
        <v>#REF!</v>
      </c>
      <c r="AQ151" s="126" t="e">
        <f>IF(ISNA(#REF!*VLOOKUP($C151,Hypothèses!$D$6:$F$13,3,0)),0,#REF!*VLOOKUP($C151,Hypothèses!$D$6:$F$13,3,0))</f>
        <v>#REF!</v>
      </c>
      <c r="AR151" s="126" t="e">
        <f>IF(ISNA(#REF!*VLOOKUP($C151,Hypothèses!$D$6:$F$13,3,0)),0,#REF!*VLOOKUP($C151,Hypothèses!$D$6:$F$13,3,0))</f>
        <v>#REF!</v>
      </c>
      <c r="AS151" s="126" t="e">
        <f>IF(ISNA(#REF!*VLOOKUP($C151,Hypothèses!$D$6:$F$13,3,0)),0,#REF!*VLOOKUP($C151,Hypothèses!$D$6:$F$13,3,0))</f>
        <v>#REF!</v>
      </c>
      <c r="AT151" s="126" t="e">
        <f>IF(ISNA(#REF!*VLOOKUP($C151,Hypothèses!$D$6:$F$13,3,0)),0,#REF!*VLOOKUP($C151,Hypothèses!$D$6:$F$13,3,0))</f>
        <v>#REF!</v>
      </c>
      <c r="AU151" s="126" t="e">
        <f>IF(ISNA(#REF!*VLOOKUP($C151,Hypothèses!$D$6:$F$13,3,0)),0,#REF!*VLOOKUP($C151,Hypothèses!$D$6:$F$13,3,0))</f>
        <v>#REF!</v>
      </c>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9"/>
      <c r="CE151" s="119"/>
      <c r="CF151" s="119"/>
      <c r="CG151" s="119"/>
      <c r="CH151" s="119"/>
      <c r="CI151" s="119"/>
      <c r="CJ151" s="119"/>
      <c r="CK151" s="119"/>
      <c r="CL151" s="119"/>
      <c r="CM151" s="119"/>
      <c r="CN151" s="119"/>
      <c r="CO151" s="119"/>
      <c r="CP151" s="119"/>
      <c r="CQ151" s="119"/>
      <c r="CR151" s="119"/>
      <c r="CS151" s="119"/>
      <c r="CT151" s="119"/>
    </row>
    <row r="152" spans="1:98" s="120" customFormat="1">
      <c r="A152" s="124">
        <v>145</v>
      </c>
      <c r="B152" s="125"/>
      <c r="C152" s="125"/>
      <c r="D152" s="124" t="str">
        <f>IF(ISNA(VLOOKUP(C152,Hypothèses!$D$6:$G$14,4,0)),"",VLOOKUP(C152,Hypothèses!$D$6:$G$14,4,0))</f>
        <v/>
      </c>
      <c r="E152" s="125"/>
      <c r="F152" s="125"/>
      <c r="G152" s="125"/>
      <c r="H152" s="125"/>
      <c r="I152" s="125"/>
      <c r="J152" s="125"/>
      <c r="K152" s="125"/>
      <c r="L152" s="125"/>
      <c r="M152" s="125"/>
      <c r="N152" s="125"/>
      <c r="O152" s="125"/>
      <c r="P152" s="125"/>
      <c r="Q152" s="125"/>
      <c r="R152" s="125"/>
      <c r="S152" s="125"/>
      <c r="T152" s="126"/>
      <c r="U152" s="126"/>
      <c r="V152" s="126"/>
      <c r="W152" s="126"/>
      <c r="X152" s="126"/>
      <c r="Y152" s="114"/>
      <c r="Z152" s="126">
        <f>IF(ISNA(E152*VLOOKUP($C152,Hypothèses!$D$6:$F$13,3,0)),0,E152*VLOOKUP($C152,Hypothèses!$D$6:$F$13,3,0))</f>
        <v>0</v>
      </c>
      <c r="AA152" s="126">
        <f>IF(ISNA(F152*VLOOKUP($C152,Hypothèses!$D$6:$F$13,3,0)),0,F152*VLOOKUP($C152,Hypothèses!$D$6:$F$13,3,0))</f>
        <v>0</v>
      </c>
      <c r="AB152" s="126">
        <f>IF(ISNA(G152*VLOOKUP($C152,Hypothèses!$D$6:$F$13,3,0)),0,G152*VLOOKUP($C152,Hypothèses!$D$6:$F$13,3,0))</f>
        <v>0</v>
      </c>
      <c r="AC152" s="126">
        <f>IF(ISNA(H152*VLOOKUP($C152,Hypothèses!$D$6:$F$13,3,0)),0,H152*VLOOKUP($C152,Hypothèses!$D$6:$F$13,3,0))</f>
        <v>0</v>
      </c>
      <c r="AD152" s="126">
        <f>IF(ISNA(I152*VLOOKUP($C152,Hypothèses!$D$6:$F$13,3,0)),0,I152*VLOOKUP($C152,Hypothèses!$D$6:$F$13,3,0))</f>
        <v>0</v>
      </c>
      <c r="AE152" s="126">
        <f>IF(ISNA(J152*VLOOKUP($C152,Hypothèses!$D$6:$F$13,3,0)),0,J152*VLOOKUP($C152,Hypothèses!$D$6:$F$13,3,0))</f>
        <v>0</v>
      </c>
      <c r="AF152" s="126">
        <f>IF(ISNA(K152*VLOOKUP($C152,Hypothèses!$D$6:$F$13,3,0)),0,K152*VLOOKUP($C152,Hypothèses!$D$6:$F$13,3,0))</f>
        <v>0</v>
      </c>
      <c r="AG152" s="126">
        <f>IF(ISNA(L152*VLOOKUP($C152,Hypothèses!$D$6:$F$13,3,0)),0,L152*VLOOKUP($C152,Hypothèses!$D$6:$F$13,3,0))</f>
        <v>0</v>
      </c>
      <c r="AH152" s="126">
        <f>IF(ISNA(M152*VLOOKUP($C152,Hypothèses!$D$6:$F$13,3,0)),0,M152*VLOOKUP($C152,Hypothèses!$D$6:$F$13,3,0))</f>
        <v>0</v>
      </c>
      <c r="AI152" s="126">
        <f>IF(ISNA(N152*VLOOKUP($C152,Hypothèses!$D$6:$F$13,3,0)),0,N152*VLOOKUP($C152,Hypothèses!$D$6:$F$13,3,0))</f>
        <v>0</v>
      </c>
      <c r="AJ152" s="126">
        <f>IF(ISNA(O152*VLOOKUP($C152,Hypothèses!$D$6:$F$13,3,0)),0,O152*VLOOKUP($C152,Hypothèses!$D$6:$F$13,3,0))</f>
        <v>0</v>
      </c>
      <c r="AK152" s="126">
        <f>IF(ISNA(P152*VLOOKUP($C152,Hypothèses!$D$6:$F$13,3,0)),0,P152*VLOOKUP($C152,Hypothèses!$D$6:$F$13,3,0))</f>
        <v>0</v>
      </c>
      <c r="AL152" s="126">
        <f>IF(ISNA(Q152*VLOOKUP($C152,Hypothèses!$D$6:$F$13,3,0)),0,Q152*VLOOKUP($C152,Hypothèses!$D$6:$F$13,3,0))</f>
        <v>0</v>
      </c>
      <c r="AM152" s="126">
        <f>IF(ISNA(R152*VLOOKUP($C152,Hypothèses!$D$6:$F$13,3,0)),0,R152*VLOOKUP($C152,Hypothèses!$D$6:$F$13,3,0))</f>
        <v>0</v>
      </c>
      <c r="AN152" s="126">
        <f>IF(ISNA(S152*VLOOKUP($C152,Hypothèses!$D$6:$F$13,3,0)),0,S152*VLOOKUP($C152,Hypothèses!$D$6:$F$13,3,0))</f>
        <v>0</v>
      </c>
      <c r="AO152" s="126" t="e">
        <f>IF(ISNA(#REF!*VLOOKUP($C152,Hypothèses!$D$6:$F$13,3,0)),0,#REF!*VLOOKUP($C152,Hypothèses!$D$6:$F$13,3,0))</f>
        <v>#REF!</v>
      </c>
      <c r="AP152" s="126" t="e">
        <f>IF(ISNA(#REF!*VLOOKUP($C152,Hypothèses!$D$6:$F$13,3,0)),0,#REF!*VLOOKUP($C152,Hypothèses!$D$6:$F$13,3,0))</f>
        <v>#REF!</v>
      </c>
      <c r="AQ152" s="126" t="e">
        <f>IF(ISNA(#REF!*VLOOKUP($C152,Hypothèses!$D$6:$F$13,3,0)),0,#REF!*VLOOKUP($C152,Hypothèses!$D$6:$F$13,3,0))</f>
        <v>#REF!</v>
      </c>
      <c r="AR152" s="126" t="e">
        <f>IF(ISNA(#REF!*VLOOKUP($C152,Hypothèses!$D$6:$F$13,3,0)),0,#REF!*VLOOKUP($C152,Hypothèses!$D$6:$F$13,3,0))</f>
        <v>#REF!</v>
      </c>
      <c r="AS152" s="126" t="e">
        <f>IF(ISNA(#REF!*VLOOKUP($C152,Hypothèses!$D$6:$F$13,3,0)),0,#REF!*VLOOKUP($C152,Hypothèses!$D$6:$F$13,3,0))</f>
        <v>#REF!</v>
      </c>
      <c r="AT152" s="126" t="e">
        <f>IF(ISNA(#REF!*VLOOKUP($C152,Hypothèses!$D$6:$F$13,3,0)),0,#REF!*VLOOKUP($C152,Hypothèses!$D$6:$F$13,3,0))</f>
        <v>#REF!</v>
      </c>
      <c r="AU152" s="126" t="e">
        <f>IF(ISNA(#REF!*VLOOKUP($C152,Hypothèses!$D$6:$F$13,3,0)),0,#REF!*VLOOKUP($C152,Hypothèses!$D$6:$F$13,3,0))</f>
        <v>#REF!</v>
      </c>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9"/>
      <c r="CE152" s="119"/>
      <c r="CF152" s="119"/>
      <c r="CG152" s="119"/>
      <c r="CH152" s="119"/>
      <c r="CI152" s="119"/>
      <c r="CJ152" s="119"/>
      <c r="CK152" s="119"/>
      <c r="CL152" s="119"/>
      <c r="CM152" s="119"/>
      <c r="CN152" s="119"/>
      <c r="CO152" s="119"/>
      <c r="CP152" s="119"/>
      <c r="CQ152" s="119"/>
      <c r="CR152" s="119"/>
      <c r="CS152" s="119"/>
      <c r="CT152" s="119"/>
    </row>
    <row r="153" spans="1:98" s="120" customFormat="1">
      <c r="A153" s="124">
        <v>146</v>
      </c>
      <c r="B153" s="125"/>
      <c r="C153" s="125"/>
      <c r="D153" s="124" t="str">
        <f>IF(ISNA(VLOOKUP(C153,Hypothèses!$D$6:$G$14,4,0)),"",VLOOKUP(C153,Hypothèses!$D$6:$G$14,4,0))</f>
        <v/>
      </c>
      <c r="E153" s="125"/>
      <c r="F153" s="125"/>
      <c r="G153" s="125"/>
      <c r="H153" s="125"/>
      <c r="I153" s="125"/>
      <c r="J153" s="125"/>
      <c r="K153" s="125"/>
      <c r="L153" s="125"/>
      <c r="M153" s="125"/>
      <c r="N153" s="125"/>
      <c r="O153" s="125"/>
      <c r="P153" s="125"/>
      <c r="Q153" s="125"/>
      <c r="R153" s="125"/>
      <c r="S153" s="125"/>
      <c r="T153" s="126"/>
      <c r="U153" s="126"/>
      <c r="V153" s="126"/>
      <c r="W153" s="126"/>
      <c r="X153" s="126"/>
      <c r="Y153" s="114"/>
      <c r="Z153" s="126">
        <f>IF(ISNA(E153*VLOOKUP($C153,Hypothèses!$D$6:$F$13,3,0)),0,E153*VLOOKUP($C153,Hypothèses!$D$6:$F$13,3,0))</f>
        <v>0</v>
      </c>
      <c r="AA153" s="126">
        <f>IF(ISNA(F153*VLOOKUP($C153,Hypothèses!$D$6:$F$13,3,0)),0,F153*VLOOKUP($C153,Hypothèses!$D$6:$F$13,3,0))</f>
        <v>0</v>
      </c>
      <c r="AB153" s="126">
        <f>IF(ISNA(G153*VLOOKUP($C153,Hypothèses!$D$6:$F$13,3,0)),0,G153*VLOOKUP($C153,Hypothèses!$D$6:$F$13,3,0))</f>
        <v>0</v>
      </c>
      <c r="AC153" s="126">
        <f>IF(ISNA(H153*VLOOKUP($C153,Hypothèses!$D$6:$F$13,3,0)),0,H153*VLOOKUP($C153,Hypothèses!$D$6:$F$13,3,0))</f>
        <v>0</v>
      </c>
      <c r="AD153" s="126">
        <f>IF(ISNA(I153*VLOOKUP($C153,Hypothèses!$D$6:$F$13,3,0)),0,I153*VLOOKUP($C153,Hypothèses!$D$6:$F$13,3,0))</f>
        <v>0</v>
      </c>
      <c r="AE153" s="126">
        <f>IF(ISNA(J153*VLOOKUP($C153,Hypothèses!$D$6:$F$13,3,0)),0,J153*VLOOKUP($C153,Hypothèses!$D$6:$F$13,3,0))</f>
        <v>0</v>
      </c>
      <c r="AF153" s="126">
        <f>IF(ISNA(K153*VLOOKUP($C153,Hypothèses!$D$6:$F$13,3,0)),0,K153*VLOOKUP($C153,Hypothèses!$D$6:$F$13,3,0))</f>
        <v>0</v>
      </c>
      <c r="AG153" s="126">
        <f>IF(ISNA(L153*VLOOKUP($C153,Hypothèses!$D$6:$F$13,3,0)),0,L153*VLOOKUP($C153,Hypothèses!$D$6:$F$13,3,0))</f>
        <v>0</v>
      </c>
      <c r="AH153" s="126">
        <f>IF(ISNA(M153*VLOOKUP($C153,Hypothèses!$D$6:$F$13,3,0)),0,M153*VLOOKUP($C153,Hypothèses!$D$6:$F$13,3,0))</f>
        <v>0</v>
      </c>
      <c r="AI153" s="126">
        <f>IF(ISNA(N153*VLOOKUP($C153,Hypothèses!$D$6:$F$13,3,0)),0,N153*VLOOKUP($C153,Hypothèses!$D$6:$F$13,3,0))</f>
        <v>0</v>
      </c>
      <c r="AJ153" s="126">
        <f>IF(ISNA(O153*VLOOKUP($C153,Hypothèses!$D$6:$F$13,3,0)),0,O153*VLOOKUP($C153,Hypothèses!$D$6:$F$13,3,0))</f>
        <v>0</v>
      </c>
      <c r="AK153" s="126">
        <f>IF(ISNA(P153*VLOOKUP($C153,Hypothèses!$D$6:$F$13,3,0)),0,P153*VLOOKUP($C153,Hypothèses!$D$6:$F$13,3,0))</f>
        <v>0</v>
      </c>
      <c r="AL153" s="126">
        <f>IF(ISNA(Q153*VLOOKUP($C153,Hypothèses!$D$6:$F$13,3,0)),0,Q153*VLOOKUP($C153,Hypothèses!$D$6:$F$13,3,0))</f>
        <v>0</v>
      </c>
      <c r="AM153" s="126">
        <f>IF(ISNA(R153*VLOOKUP($C153,Hypothèses!$D$6:$F$13,3,0)),0,R153*VLOOKUP($C153,Hypothèses!$D$6:$F$13,3,0))</f>
        <v>0</v>
      </c>
      <c r="AN153" s="126">
        <f>IF(ISNA(S153*VLOOKUP($C153,Hypothèses!$D$6:$F$13,3,0)),0,S153*VLOOKUP($C153,Hypothèses!$D$6:$F$13,3,0))</f>
        <v>0</v>
      </c>
      <c r="AO153" s="126" t="e">
        <f>IF(ISNA(#REF!*VLOOKUP($C153,Hypothèses!$D$6:$F$13,3,0)),0,#REF!*VLOOKUP($C153,Hypothèses!$D$6:$F$13,3,0))</f>
        <v>#REF!</v>
      </c>
      <c r="AP153" s="126" t="e">
        <f>IF(ISNA(#REF!*VLOOKUP($C153,Hypothèses!$D$6:$F$13,3,0)),0,#REF!*VLOOKUP($C153,Hypothèses!$D$6:$F$13,3,0))</f>
        <v>#REF!</v>
      </c>
      <c r="AQ153" s="126" t="e">
        <f>IF(ISNA(#REF!*VLOOKUP($C153,Hypothèses!$D$6:$F$13,3,0)),0,#REF!*VLOOKUP($C153,Hypothèses!$D$6:$F$13,3,0))</f>
        <v>#REF!</v>
      </c>
      <c r="AR153" s="126" t="e">
        <f>IF(ISNA(#REF!*VLOOKUP($C153,Hypothèses!$D$6:$F$13,3,0)),0,#REF!*VLOOKUP($C153,Hypothèses!$D$6:$F$13,3,0))</f>
        <v>#REF!</v>
      </c>
      <c r="AS153" s="126" t="e">
        <f>IF(ISNA(#REF!*VLOOKUP($C153,Hypothèses!$D$6:$F$13,3,0)),0,#REF!*VLOOKUP($C153,Hypothèses!$D$6:$F$13,3,0))</f>
        <v>#REF!</v>
      </c>
      <c r="AT153" s="126" t="e">
        <f>IF(ISNA(#REF!*VLOOKUP($C153,Hypothèses!$D$6:$F$13,3,0)),0,#REF!*VLOOKUP($C153,Hypothèses!$D$6:$F$13,3,0))</f>
        <v>#REF!</v>
      </c>
      <c r="AU153" s="126" t="e">
        <f>IF(ISNA(#REF!*VLOOKUP($C153,Hypothèses!$D$6:$F$13,3,0)),0,#REF!*VLOOKUP($C153,Hypothèses!$D$6:$F$13,3,0))</f>
        <v>#REF!</v>
      </c>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9"/>
      <c r="CE153" s="119"/>
      <c r="CF153" s="119"/>
      <c r="CG153" s="119"/>
      <c r="CH153" s="119"/>
      <c r="CI153" s="119"/>
      <c r="CJ153" s="119"/>
      <c r="CK153" s="119"/>
      <c r="CL153" s="119"/>
      <c r="CM153" s="119"/>
      <c r="CN153" s="119"/>
      <c r="CO153" s="119"/>
      <c r="CP153" s="119"/>
      <c r="CQ153" s="119"/>
      <c r="CR153" s="119"/>
      <c r="CS153" s="119"/>
      <c r="CT153" s="119"/>
    </row>
    <row r="154" spans="1:98" s="120" customFormat="1">
      <c r="A154" s="124">
        <v>147</v>
      </c>
      <c r="B154" s="125"/>
      <c r="C154" s="125"/>
      <c r="D154" s="124" t="str">
        <f>IF(ISNA(VLOOKUP(C154,Hypothèses!$D$6:$G$14,4,0)),"",VLOOKUP(C154,Hypothèses!$D$6:$G$14,4,0))</f>
        <v/>
      </c>
      <c r="E154" s="125"/>
      <c r="F154" s="125"/>
      <c r="G154" s="125"/>
      <c r="H154" s="125"/>
      <c r="I154" s="125"/>
      <c r="J154" s="125"/>
      <c r="K154" s="125"/>
      <c r="L154" s="125"/>
      <c r="M154" s="125"/>
      <c r="N154" s="125"/>
      <c r="O154" s="125"/>
      <c r="P154" s="125"/>
      <c r="Q154" s="125"/>
      <c r="R154" s="125"/>
      <c r="S154" s="125"/>
      <c r="T154" s="126"/>
      <c r="U154" s="126"/>
      <c r="V154" s="126"/>
      <c r="W154" s="126"/>
      <c r="X154" s="126"/>
      <c r="Y154" s="114"/>
      <c r="Z154" s="126">
        <f>IF(ISNA(E154*VLOOKUP($C154,Hypothèses!$D$6:$F$13,3,0)),0,E154*VLOOKUP($C154,Hypothèses!$D$6:$F$13,3,0))</f>
        <v>0</v>
      </c>
      <c r="AA154" s="126">
        <f>IF(ISNA(F154*VLOOKUP($C154,Hypothèses!$D$6:$F$13,3,0)),0,F154*VLOOKUP($C154,Hypothèses!$D$6:$F$13,3,0))</f>
        <v>0</v>
      </c>
      <c r="AB154" s="126">
        <f>IF(ISNA(G154*VLOOKUP($C154,Hypothèses!$D$6:$F$13,3,0)),0,G154*VLOOKUP($C154,Hypothèses!$D$6:$F$13,3,0))</f>
        <v>0</v>
      </c>
      <c r="AC154" s="126">
        <f>IF(ISNA(H154*VLOOKUP($C154,Hypothèses!$D$6:$F$13,3,0)),0,H154*VLOOKUP($C154,Hypothèses!$D$6:$F$13,3,0))</f>
        <v>0</v>
      </c>
      <c r="AD154" s="126">
        <f>IF(ISNA(I154*VLOOKUP($C154,Hypothèses!$D$6:$F$13,3,0)),0,I154*VLOOKUP($C154,Hypothèses!$D$6:$F$13,3,0))</f>
        <v>0</v>
      </c>
      <c r="AE154" s="126">
        <f>IF(ISNA(J154*VLOOKUP($C154,Hypothèses!$D$6:$F$13,3,0)),0,J154*VLOOKUP($C154,Hypothèses!$D$6:$F$13,3,0))</f>
        <v>0</v>
      </c>
      <c r="AF154" s="126">
        <f>IF(ISNA(K154*VLOOKUP($C154,Hypothèses!$D$6:$F$13,3,0)),0,K154*VLOOKUP($C154,Hypothèses!$D$6:$F$13,3,0))</f>
        <v>0</v>
      </c>
      <c r="AG154" s="126">
        <f>IF(ISNA(L154*VLOOKUP($C154,Hypothèses!$D$6:$F$13,3,0)),0,L154*VLOOKUP($C154,Hypothèses!$D$6:$F$13,3,0))</f>
        <v>0</v>
      </c>
      <c r="AH154" s="126">
        <f>IF(ISNA(M154*VLOOKUP($C154,Hypothèses!$D$6:$F$13,3,0)),0,M154*VLOOKUP($C154,Hypothèses!$D$6:$F$13,3,0))</f>
        <v>0</v>
      </c>
      <c r="AI154" s="126">
        <f>IF(ISNA(N154*VLOOKUP($C154,Hypothèses!$D$6:$F$13,3,0)),0,N154*VLOOKUP($C154,Hypothèses!$D$6:$F$13,3,0))</f>
        <v>0</v>
      </c>
      <c r="AJ154" s="126">
        <f>IF(ISNA(O154*VLOOKUP($C154,Hypothèses!$D$6:$F$13,3,0)),0,O154*VLOOKUP($C154,Hypothèses!$D$6:$F$13,3,0))</f>
        <v>0</v>
      </c>
      <c r="AK154" s="126">
        <f>IF(ISNA(P154*VLOOKUP($C154,Hypothèses!$D$6:$F$13,3,0)),0,P154*VLOOKUP($C154,Hypothèses!$D$6:$F$13,3,0))</f>
        <v>0</v>
      </c>
      <c r="AL154" s="126">
        <f>IF(ISNA(Q154*VLOOKUP($C154,Hypothèses!$D$6:$F$13,3,0)),0,Q154*VLOOKUP($C154,Hypothèses!$D$6:$F$13,3,0))</f>
        <v>0</v>
      </c>
      <c r="AM154" s="126">
        <f>IF(ISNA(R154*VLOOKUP($C154,Hypothèses!$D$6:$F$13,3,0)),0,R154*VLOOKUP($C154,Hypothèses!$D$6:$F$13,3,0))</f>
        <v>0</v>
      </c>
      <c r="AN154" s="126">
        <f>IF(ISNA(S154*VLOOKUP($C154,Hypothèses!$D$6:$F$13,3,0)),0,S154*VLOOKUP($C154,Hypothèses!$D$6:$F$13,3,0))</f>
        <v>0</v>
      </c>
      <c r="AO154" s="126" t="e">
        <f>IF(ISNA(#REF!*VLOOKUP($C154,Hypothèses!$D$6:$F$13,3,0)),0,#REF!*VLOOKUP($C154,Hypothèses!$D$6:$F$13,3,0))</f>
        <v>#REF!</v>
      </c>
      <c r="AP154" s="126" t="e">
        <f>IF(ISNA(#REF!*VLOOKUP($C154,Hypothèses!$D$6:$F$13,3,0)),0,#REF!*VLOOKUP($C154,Hypothèses!$D$6:$F$13,3,0))</f>
        <v>#REF!</v>
      </c>
      <c r="AQ154" s="126" t="e">
        <f>IF(ISNA(#REF!*VLOOKUP($C154,Hypothèses!$D$6:$F$13,3,0)),0,#REF!*VLOOKUP($C154,Hypothèses!$D$6:$F$13,3,0))</f>
        <v>#REF!</v>
      </c>
      <c r="AR154" s="126" t="e">
        <f>IF(ISNA(#REF!*VLOOKUP($C154,Hypothèses!$D$6:$F$13,3,0)),0,#REF!*VLOOKUP($C154,Hypothèses!$D$6:$F$13,3,0))</f>
        <v>#REF!</v>
      </c>
      <c r="AS154" s="126" t="e">
        <f>IF(ISNA(#REF!*VLOOKUP($C154,Hypothèses!$D$6:$F$13,3,0)),0,#REF!*VLOOKUP($C154,Hypothèses!$D$6:$F$13,3,0))</f>
        <v>#REF!</v>
      </c>
      <c r="AT154" s="126" t="e">
        <f>IF(ISNA(#REF!*VLOOKUP($C154,Hypothèses!$D$6:$F$13,3,0)),0,#REF!*VLOOKUP($C154,Hypothèses!$D$6:$F$13,3,0))</f>
        <v>#REF!</v>
      </c>
      <c r="AU154" s="126" t="e">
        <f>IF(ISNA(#REF!*VLOOKUP($C154,Hypothèses!$D$6:$F$13,3,0)),0,#REF!*VLOOKUP($C154,Hypothèses!$D$6:$F$13,3,0))</f>
        <v>#REF!</v>
      </c>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9"/>
      <c r="CE154" s="119"/>
      <c r="CF154" s="119"/>
      <c r="CG154" s="119"/>
      <c r="CH154" s="119"/>
      <c r="CI154" s="119"/>
      <c r="CJ154" s="119"/>
      <c r="CK154" s="119"/>
      <c r="CL154" s="119"/>
      <c r="CM154" s="119"/>
      <c r="CN154" s="119"/>
      <c r="CO154" s="119"/>
      <c r="CP154" s="119"/>
      <c r="CQ154" s="119"/>
      <c r="CR154" s="119"/>
      <c r="CS154" s="119"/>
      <c r="CT154" s="119"/>
    </row>
    <row r="155" spans="1:98" s="120" customFormat="1">
      <c r="A155" s="124">
        <v>148</v>
      </c>
      <c r="B155" s="125"/>
      <c r="C155" s="125"/>
      <c r="D155" s="124"/>
      <c r="E155" s="125"/>
      <c r="F155" s="125"/>
      <c r="G155" s="125"/>
      <c r="H155" s="125"/>
      <c r="I155" s="125"/>
      <c r="J155" s="125"/>
      <c r="K155" s="125"/>
      <c r="L155" s="125"/>
      <c r="M155" s="125"/>
      <c r="N155" s="125"/>
      <c r="O155" s="125"/>
      <c r="P155" s="125"/>
      <c r="Q155" s="125"/>
      <c r="R155" s="125"/>
      <c r="S155" s="125"/>
      <c r="T155" s="126"/>
      <c r="U155" s="126"/>
      <c r="V155" s="126"/>
      <c r="W155" s="126"/>
      <c r="X155" s="126"/>
      <c r="Y155" s="114"/>
      <c r="Z155" s="126">
        <f>IF(ISNA(E155*VLOOKUP($C155,Hypothèses!$D$6:$F$13,3,0)),0,E155*VLOOKUP($C155,Hypothèses!$D$6:$F$13,3,0))</f>
        <v>0</v>
      </c>
      <c r="AA155" s="126">
        <f>IF(ISNA(F155*VLOOKUP($C155,Hypothèses!$D$6:$F$13,3,0)),0,F155*VLOOKUP($C155,Hypothèses!$D$6:$F$13,3,0))</f>
        <v>0</v>
      </c>
      <c r="AB155" s="126">
        <f>IF(ISNA(G155*VLOOKUP($C155,Hypothèses!$D$6:$F$13,3,0)),0,G155*VLOOKUP($C155,Hypothèses!$D$6:$F$13,3,0))</f>
        <v>0</v>
      </c>
      <c r="AC155" s="126">
        <f>IF(ISNA(H155*VLOOKUP($C155,Hypothèses!$D$6:$F$13,3,0)),0,H155*VLOOKUP($C155,Hypothèses!$D$6:$F$13,3,0))</f>
        <v>0</v>
      </c>
      <c r="AD155" s="126">
        <f>IF(ISNA(I155*VLOOKUP($C155,Hypothèses!$D$6:$F$13,3,0)),0,I155*VLOOKUP($C155,Hypothèses!$D$6:$F$13,3,0))</f>
        <v>0</v>
      </c>
      <c r="AE155" s="126">
        <f>IF(ISNA(J155*VLOOKUP($C155,Hypothèses!$D$6:$F$13,3,0)),0,J155*VLOOKUP($C155,Hypothèses!$D$6:$F$13,3,0))</f>
        <v>0</v>
      </c>
      <c r="AF155" s="126">
        <f>IF(ISNA(K155*VLOOKUP($C155,Hypothèses!$D$6:$F$13,3,0)),0,K155*VLOOKUP($C155,Hypothèses!$D$6:$F$13,3,0))</f>
        <v>0</v>
      </c>
      <c r="AG155" s="126">
        <f>IF(ISNA(L155*VLOOKUP($C155,Hypothèses!$D$6:$F$13,3,0)),0,L155*VLOOKUP($C155,Hypothèses!$D$6:$F$13,3,0))</f>
        <v>0</v>
      </c>
      <c r="AH155" s="126">
        <f>IF(ISNA(M155*VLOOKUP($C155,Hypothèses!$D$6:$F$13,3,0)),0,M155*VLOOKUP($C155,Hypothèses!$D$6:$F$13,3,0))</f>
        <v>0</v>
      </c>
      <c r="AI155" s="126">
        <f>IF(ISNA(N155*VLOOKUP($C155,Hypothèses!$D$6:$F$13,3,0)),0,N155*VLOOKUP($C155,Hypothèses!$D$6:$F$13,3,0))</f>
        <v>0</v>
      </c>
      <c r="AJ155" s="126">
        <f>IF(ISNA(O155*VLOOKUP($C155,Hypothèses!$D$6:$F$13,3,0)),0,O155*VLOOKUP($C155,Hypothèses!$D$6:$F$13,3,0))</f>
        <v>0</v>
      </c>
      <c r="AK155" s="126">
        <f>IF(ISNA(P155*VLOOKUP($C155,Hypothèses!$D$6:$F$13,3,0)),0,P155*VLOOKUP($C155,Hypothèses!$D$6:$F$13,3,0))</f>
        <v>0</v>
      </c>
      <c r="AL155" s="126">
        <f>IF(ISNA(Q155*VLOOKUP($C155,Hypothèses!$D$6:$F$13,3,0)),0,Q155*VLOOKUP($C155,Hypothèses!$D$6:$F$13,3,0))</f>
        <v>0</v>
      </c>
      <c r="AM155" s="126">
        <f>IF(ISNA(R155*VLOOKUP($C155,Hypothèses!$D$6:$F$13,3,0)),0,R155*VLOOKUP($C155,Hypothèses!$D$6:$F$13,3,0))</f>
        <v>0</v>
      </c>
      <c r="AN155" s="126">
        <f>IF(ISNA(S155*VLOOKUP($C155,Hypothèses!$D$6:$F$13,3,0)),0,S155*VLOOKUP($C155,Hypothèses!$D$6:$F$13,3,0))</f>
        <v>0</v>
      </c>
      <c r="AO155" s="126" t="e">
        <f>IF(ISNA(#REF!*VLOOKUP($C155,Hypothèses!$D$6:$F$13,3,0)),0,#REF!*VLOOKUP($C155,Hypothèses!$D$6:$F$13,3,0))</f>
        <v>#REF!</v>
      </c>
      <c r="AP155" s="126" t="e">
        <f>IF(ISNA(#REF!*VLOOKUP($C155,Hypothèses!$D$6:$F$13,3,0)),0,#REF!*VLOOKUP($C155,Hypothèses!$D$6:$F$13,3,0))</f>
        <v>#REF!</v>
      </c>
      <c r="AQ155" s="126" t="e">
        <f>IF(ISNA(#REF!*VLOOKUP($C155,Hypothèses!$D$6:$F$13,3,0)),0,#REF!*VLOOKUP($C155,Hypothèses!$D$6:$F$13,3,0))</f>
        <v>#REF!</v>
      </c>
      <c r="AR155" s="126" t="e">
        <f>IF(ISNA(#REF!*VLOOKUP($C155,Hypothèses!$D$6:$F$13,3,0)),0,#REF!*VLOOKUP($C155,Hypothèses!$D$6:$F$13,3,0))</f>
        <v>#REF!</v>
      </c>
      <c r="AS155" s="126" t="e">
        <f>IF(ISNA(#REF!*VLOOKUP($C155,Hypothèses!$D$6:$F$13,3,0)),0,#REF!*VLOOKUP($C155,Hypothèses!$D$6:$F$13,3,0))</f>
        <v>#REF!</v>
      </c>
      <c r="AT155" s="126" t="e">
        <f>IF(ISNA(#REF!*VLOOKUP($C155,Hypothèses!$D$6:$F$13,3,0)),0,#REF!*VLOOKUP($C155,Hypothèses!$D$6:$F$13,3,0))</f>
        <v>#REF!</v>
      </c>
      <c r="AU155" s="126" t="e">
        <f>IF(ISNA(#REF!*VLOOKUP($C155,Hypothèses!$D$6:$F$13,3,0)),0,#REF!*VLOOKUP($C155,Hypothèses!$D$6:$F$13,3,0))</f>
        <v>#REF!</v>
      </c>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9"/>
      <c r="CE155" s="119"/>
      <c r="CF155" s="119"/>
      <c r="CG155" s="119"/>
      <c r="CH155" s="119"/>
      <c r="CI155" s="119"/>
      <c r="CJ155" s="119"/>
      <c r="CK155" s="119"/>
      <c r="CL155" s="119"/>
      <c r="CM155" s="119"/>
      <c r="CN155" s="119"/>
      <c r="CO155" s="119"/>
      <c r="CP155" s="119"/>
      <c r="CQ155" s="119"/>
      <c r="CR155" s="119"/>
      <c r="CS155" s="119"/>
      <c r="CT155" s="119"/>
    </row>
    <row r="156" spans="1:98" s="120" customFormat="1">
      <c r="A156" s="124">
        <v>149</v>
      </c>
      <c r="B156" s="125"/>
      <c r="C156" s="125"/>
      <c r="D156" s="124"/>
      <c r="E156" s="125"/>
      <c r="F156" s="125"/>
      <c r="G156" s="125"/>
      <c r="H156" s="125"/>
      <c r="I156" s="125"/>
      <c r="J156" s="125"/>
      <c r="K156" s="125"/>
      <c r="L156" s="125"/>
      <c r="M156" s="125"/>
      <c r="N156" s="125"/>
      <c r="O156" s="125"/>
      <c r="P156" s="125"/>
      <c r="Q156" s="125"/>
      <c r="R156" s="125"/>
      <c r="S156" s="125"/>
      <c r="T156" s="126"/>
      <c r="U156" s="126"/>
      <c r="V156" s="126"/>
      <c r="W156" s="126"/>
      <c r="X156" s="126"/>
      <c r="Y156" s="114"/>
      <c r="Z156" s="126">
        <f>IF(ISNA(E156*VLOOKUP($C156,Hypothèses!$D$6:$F$13,3,0)),0,E156*VLOOKUP($C156,Hypothèses!$D$6:$F$13,3,0))</f>
        <v>0</v>
      </c>
      <c r="AA156" s="126">
        <f>IF(ISNA(F156*VLOOKUP($C156,Hypothèses!$D$6:$F$13,3,0)),0,F156*VLOOKUP($C156,Hypothèses!$D$6:$F$13,3,0))</f>
        <v>0</v>
      </c>
      <c r="AB156" s="126">
        <f>IF(ISNA(G156*VLOOKUP($C156,Hypothèses!$D$6:$F$13,3,0)),0,G156*VLOOKUP($C156,Hypothèses!$D$6:$F$13,3,0))</f>
        <v>0</v>
      </c>
      <c r="AC156" s="126">
        <f>IF(ISNA(H156*VLOOKUP($C156,Hypothèses!$D$6:$F$13,3,0)),0,H156*VLOOKUP($C156,Hypothèses!$D$6:$F$13,3,0))</f>
        <v>0</v>
      </c>
      <c r="AD156" s="126">
        <f>IF(ISNA(I156*VLOOKUP($C156,Hypothèses!$D$6:$F$13,3,0)),0,I156*VLOOKUP($C156,Hypothèses!$D$6:$F$13,3,0))</f>
        <v>0</v>
      </c>
      <c r="AE156" s="126">
        <f>IF(ISNA(J156*VLOOKUP($C156,Hypothèses!$D$6:$F$13,3,0)),0,J156*VLOOKUP($C156,Hypothèses!$D$6:$F$13,3,0))</f>
        <v>0</v>
      </c>
      <c r="AF156" s="126">
        <f>IF(ISNA(K156*VLOOKUP($C156,Hypothèses!$D$6:$F$13,3,0)),0,K156*VLOOKUP($C156,Hypothèses!$D$6:$F$13,3,0))</f>
        <v>0</v>
      </c>
      <c r="AG156" s="126">
        <f>IF(ISNA(L156*VLOOKUP($C156,Hypothèses!$D$6:$F$13,3,0)),0,L156*VLOOKUP($C156,Hypothèses!$D$6:$F$13,3,0))</f>
        <v>0</v>
      </c>
      <c r="AH156" s="126">
        <f>IF(ISNA(M156*VLOOKUP($C156,Hypothèses!$D$6:$F$13,3,0)),0,M156*VLOOKUP($C156,Hypothèses!$D$6:$F$13,3,0))</f>
        <v>0</v>
      </c>
      <c r="AI156" s="126">
        <f>IF(ISNA(N156*VLOOKUP($C156,Hypothèses!$D$6:$F$13,3,0)),0,N156*VLOOKUP($C156,Hypothèses!$D$6:$F$13,3,0))</f>
        <v>0</v>
      </c>
      <c r="AJ156" s="126">
        <f>IF(ISNA(O156*VLOOKUP($C156,Hypothèses!$D$6:$F$13,3,0)),0,O156*VLOOKUP($C156,Hypothèses!$D$6:$F$13,3,0))</f>
        <v>0</v>
      </c>
      <c r="AK156" s="126">
        <f>IF(ISNA(P156*VLOOKUP($C156,Hypothèses!$D$6:$F$13,3,0)),0,P156*VLOOKUP($C156,Hypothèses!$D$6:$F$13,3,0))</f>
        <v>0</v>
      </c>
      <c r="AL156" s="126">
        <f>IF(ISNA(Q156*VLOOKUP($C156,Hypothèses!$D$6:$F$13,3,0)),0,Q156*VLOOKUP($C156,Hypothèses!$D$6:$F$13,3,0))</f>
        <v>0</v>
      </c>
      <c r="AM156" s="126">
        <f>IF(ISNA(R156*VLOOKUP($C156,Hypothèses!$D$6:$F$13,3,0)),0,R156*VLOOKUP($C156,Hypothèses!$D$6:$F$13,3,0))</f>
        <v>0</v>
      </c>
      <c r="AN156" s="126">
        <f>IF(ISNA(S156*VLOOKUP($C156,Hypothèses!$D$6:$F$13,3,0)),0,S156*VLOOKUP($C156,Hypothèses!$D$6:$F$13,3,0))</f>
        <v>0</v>
      </c>
      <c r="AO156" s="126" t="e">
        <f>IF(ISNA(#REF!*VLOOKUP($C156,Hypothèses!$D$6:$F$13,3,0)),0,#REF!*VLOOKUP($C156,Hypothèses!$D$6:$F$13,3,0))</f>
        <v>#REF!</v>
      </c>
      <c r="AP156" s="126" t="e">
        <f>IF(ISNA(#REF!*VLOOKUP($C156,Hypothèses!$D$6:$F$13,3,0)),0,#REF!*VLOOKUP($C156,Hypothèses!$D$6:$F$13,3,0))</f>
        <v>#REF!</v>
      </c>
      <c r="AQ156" s="126" t="e">
        <f>IF(ISNA(#REF!*VLOOKUP($C156,Hypothèses!$D$6:$F$13,3,0)),0,#REF!*VLOOKUP($C156,Hypothèses!$D$6:$F$13,3,0))</f>
        <v>#REF!</v>
      </c>
      <c r="AR156" s="126" t="e">
        <f>IF(ISNA(#REF!*VLOOKUP($C156,Hypothèses!$D$6:$F$13,3,0)),0,#REF!*VLOOKUP($C156,Hypothèses!$D$6:$F$13,3,0))</f>
        <v>#REF!</v>
      </c>
      <c r="AS156" s="126" t="e">
        <f>IF(ISNA(#REF!*VLOOKUP($C156,Hypothèses!$D$6:$F$13,3,0)),0,#REF!*VLOOKUP($C156,Hypothèses!$D$6:$F$13,3,0))</f>
        <v>#REF!</v>
      </c>
      <c r="AT156" s="126" t="e">
        <f>IF(ISNA(#REF!*VLOOKUP($C156,Hypothèses!$D$6:$F$13,3,0)),0,#REF!*VLOOKUP($C156,Hypothèses!$D$6:$F$13,3,0))</f>
        <v>#REF!</v>
      </c>
      <c r="AU156" s="126" t="e">
        <f>IF(ISNA(#REF!*VLOOKUP($C156,Hypothèses!$D$6:$F$13,3,0)),0,#REF!*VLOOKUP($C156,Hypothèses!$D$6:$F$13,3,0))</f>
        <v>#REF!</v>
      </c>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9"/>
      <c r="CE156" s="119"/>
      <c r="CF156" s="119"/>
      <c r="CG156" s="119"/>
      <c r="CH156" s="119"/>
      <c r="CI156" s="119"/>
      <c r="CJ156" s="119"/>
      <c r="CK156" s="119"/>
      <c r="CL156" s="119"/>
      <c r="CM156" s="119"/>
      <c r="CN156" s="119"/>
      <c r="CO156" s="119"/>
      <c r="CP156" s="119"/>
      <c r="CQ156" s="119"/>
      <c r="CR156" s="119"/>
      <c r="CS156" s="119"/>
      <c r="CT156" s="119"/>
    </row>
    <row r="157" spans="1:98" s="120" customFormat="1">
      <c r="A157" s="124">
        <v>150</v>
      </c>
      <c r="B157" s="125"/>
      <c r="C157" s="125"/>
      <c r="D157" s="124"/>
      <c r="E157" s="125"/>
      <c r="F157" s="125"/>
      <c r="G157" s="125"/>
      <c r="H157" s="125"/>
      <c r="I157" s="125"/>
      <c r="J157" s="125"/>
      <c r="K157" s="125"/>
      <c r="L157" s="125"/>
      <c r="M157" s="125"/>
      <c r="N157" s="125"/>
      <c r="O157" s="125"/>
      <c r="P157" s="125"/>
      <c r="Q157" s="125"/>
      <c r="R157" s="125"/>
      <c r="S157" s="125"/>
      <c r="T157" s="126"/>
      <c r="U157" s="126"/>
      <c r="V157" s="126"/>
      <c r="W157" s="126"/>
      <c r="X157" s="126"/>
      <c r="Y157" s="114"/>
      <c r="Z157" s="126">
        <f>IF(ISNA(E157*VLOOKUP($C157,Hypothèses!$D$6:$F$13,3,0)),0,E157*VLOOKUP($C157,Hypothèses!$D$6:$F$13,3,0))</f>
        <v>0</v>
      </c>
      <c r="AA157" s="126">
        <f>IF(ISNA(F157*VLOOKUP($C157,Hypothèses!$D$6:$F$13,3,0)),0,F157*VLOOKUP($C157,Hypothèses!$D$6:$F$13,3,0))</f>
        <v>0</v>
      </c>
      <c r="AB157" s="126">
        <f>IF(ISNA(G157*VLOOKUP($C157,Hypothèses!$D$6:$F$13,3,0)),0,G157*VLOOKUP($C157,Hypothèses!$D$6:$F$13,3,0))</f>
        <v>0</v>
      </c>
      <c r="AC157" s="126">
        <f>IF(ISNA(H157*VLOOKUP($C157,Hypothèses!$D$6:$F$13,3,0)),0,H157*VLOOKUP($C157,Hypothèses!$D$6:$F$13,3,0))</f>
        <v>0</v>
      </c>
      <c r="AD157" s="126">
        <f>IF(ISNA(I157*VLOOKUP($C157,Hypothèses!$D$6:$F$13,3,0)),0,I157*VLOOKUP($C157,Hypothèses!$D$6:$F$13,3,0))</f>
        <v>0</v>
      </c>
      <c r="AE157" s="126">
        <f>IF(ISNA(J157*VLOOKUP($C157,Hypothèses!$D$6:$F$13,3,0)),0,J157*VLOOKUP($C157,Hypothèses!$D$6:$F$13,3,0))</f>
        <v>0</v>
      </c>
      <c r="AF157" s="126">
        <f>IF(ISNA(K157*VLOOKUP($C157,Hypothèses!$D$6:$F$13,3,0)),0,K157*VLOOKUP($C157,Hypothèses!$D$6:$F$13,3,0))</f>
        <v>0</v>
      </c>
      <c r="AG157" s="126">
        <f>IF(ISNA(L157*VLOOKUP($C157,Hypothèses!$D$6:$F$13,3,0)),0,L157*VLOOKUP($C157,Hypothèses!$D$6:$F$13,3,0))</f>
        <v>0</v>
      </c>
      <c r="AH157" s="126">
        <f>IF(ISNA(M157*VLOOKUP($C157,Hypothèses!$D$6:$F$13,3,0)),0,M157*VLOOKUP($C157,Hypothèses!$D$6:$F$13,3,0))</f>
        <v>0</v>
      </c>
      <c r="AI157" s="126">
        <f>IF(ISNA(N157*VLOOKUP($C157,Hypothèses!$D$6:$F$13,3,0)),0,N157*VLOOKUP($C157,Hypothèses!$D$6:$F$13,3,0))</f>
        <v>0</v>
      </c>
      <c r="AJ157" s="126">
        <f>IF(ISNA(O157*VLOOKUP($C157,Hypothèses!$D$6:$F$13,3,0)),0,O157*VLOOKUP($C157,Hypothèses!$D$6:$F$13,3,0))</f>
        <v>0</v>
      </c>
      <c r="AK157" s="126">
        <f>IF(ISNA(P157*VLOOKUP($C157,Hypothèses!$D$6:$F$13,3,0)),0,P157*VLOOKUP($C157,Hypothèses!$D$6:$F$13,3,0))</f>
        <v>0</v>
      </c>
      <c r="AL157" s="126">
        <f>IF(ISNA(Q157*VLOOKUP($C157,Hypothèses!$D$6:$F$13,3,0)),0,Q157*VLOOKUP($C157,Hypothèses!$D$6:$F$13,3,0))</f>
        <v>0</v>
      </c>
      <c r="AM157" s="126">
        <f>IF(ISNA(R157*VLOOKUP($C157,Hypothèses!$D$6:$F$13,3,0)),0,R157*VLOOKUP($C157,Hypothèses!$D$6:$F$13,3,0))</f>
        <v>0</v>
      </c>
      <c r="AN157" s="126">
        <f>IF(ISNA(S157*VLOOKUP($C157,Hypothèses!$D$6:$F$13,3,0)),0,S157*VLOOKUP($C157,Hypothèses!$D$6:$F$13,3,0))</f>
        <v>0</v>
      </c>
      <c r="AO157" s="126" t="e">
        <f>IF(ISNA(#REF!*VLOOKUP($C157,Hypothèses!$D$6:$F$13,3,0)),0,#REF!*VLOOKUP($C157,Hypothèses!$D$6:$F$13,3,0))</f>
        <v>#REF!</v>
      </c>
      <c r="AP157" s="126" t="e">
        <f>IF(ISNA(#REF!*VLOOKUP($C157,Hypothèses!$D$6:$F$13,3,0)),0,#REF!*VLOOKUP($C157,Hypothèses!$D$6:$F$13,3,0))</f>
        <v>#REF!</v>
      </c>
      <c r="AQ157" s="126" t="e">
        <f>IF(ISNA(#REF!*VLOOKUP($C157,Hypothèses!$D$6:$F$13,3,0)),0,#REF!*VLOOKUP($C157,Hypothèses!$D$6:$F$13,3,0))</f>
        <v>#REF!</v>
      </c>
      <c r="AR157" s="126" t="e">
        <f>IF(ISNA(#REF!*VLOOKUP($C157,Hypothèses!$D$6:$F$13,3,0)),0,#REF!*VLOOKUP($C157,Hypothèses!$D$6:$F$13,3,0))</f>
        <v>#REF!</v>
      </c>
      <c r="AS157" s="126" t="e">
        <f>IF(ISNA(#REF!*VLOOKUP($C157,Hypothèses!$D$6:$F$13,3,0)),0,#REF!*VLOOKUP($C157,Hypothèses!$D$6:$F$13,3,0))</f>
        <v>#REF!</v>
      </c>
      <c r="AT157" s="126" t="e">
        <f>IF(ISNA(#REF!*VLOOKUP($C157,Hypothèses!$D$6:$F$13,3,0)),0,#REF!*VLOOKUP($C157,Hypothèses!$D$6:$F$13,3,0))</f>
        <v>#REF!</v>
      </c>
      <c r="AU157" s="126" t="e">
        <f>IF(ISNA(#REF!*VLOOKUP($C157,Hypothèses!$D$6:$F$13,3,0)),0,#REF!*VLOOKUP($C157,Hypothèses!$D$6:$F$13,3,0))</f>
        <v>#REF!</v>
      </c>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9"/>
      <c r="CE157" s="119"/>
      <c r="CF157" s="119"/>
      <c r="CG157" s="119"/>
      <c r="CH157" s="119"/>
      <c r="CI157" s="119"/>
      <c r="CJ157" s="119"/>
      <c r="CK157" s="119"/>
      <c r="CL157" s="119"/>
      <c r="CM157" s="119"/>
      <c r="CN157" s="119"/>
      <c r="CO157" s="119"/>
      <c r="CP157" s="119"/>
      <c r="CQ157" s="119"/>
      <c r="CR157" s="119"/>
      <c r="CS157" s="119"/>
      <c r="CT157" s="119"/>
    </row>
    <row r="160" spans="1:98" ht="18">
      <c r="A160" s="106" t="s">
        <v>308</v>
      </c>
      <c r="B160" s="115"/>
      <c r="C160" s="115"/>
      <c r="D160" s="115"/>
      <c r="E160" s="115"/>
      <c r="F160" s="115"/>
      <c r="G160" s="115"/>
      <c r="H160" s="115"/>
      <c r="I160" s="115"/>
      <c r="J160" s="115"/>
      <c r="K160" s="115"/>
      <c r="L160" s="115"/>
      <c r="M160" s="115"/>
      <c r="N160" s="115"/>
      <c r="O160" s="115"/>
      <c r="P160" s="115"/>
      <c r="Q160" s="116"/>
      <c r="R160" s="117"/>
      <c r="S160" s="117"/>
    </row>
    <row r="161" spans="1:25" ht="25.5">
      <c r="A161" s="121" t="s">
        <v>55</v>
      </c>
      <c r="B161" s="576" t="s">
        <v>132</v>
      </c>
      <c r="C161" s="577"/>
      <c r="D161" s="578"/>
      <c r="E161" s="123">
        <v>2006</v>
      </c>
      <c r="F161" s="123">
        <v>2010</v>
      </c>
      <c r="G161" s="123">
        <v>2011</v>
      </c>
      <c r="H161" s="123">
        <v>2012</v>
      </c>
      <c r="I161" s="123">
        <v>2013</v>
      </c>
      <c r="J161" s="123">
        <v>2014</v>
      </c>
      <c r="K161" s="123">
        <v>2015</v>
      </c>
      <c r="L161" s="123">
        <v>2016</v>
      </c>
      <c r="M161" s="123">
        <v>2017</v>
      </c>
      <c r="N161" s="123">
        <v>2018</v>
      </c>
      <c r="O161" s="123">
        <v>2019</v>
      </c>
      <c r="P161" s="123">
        <v>2020</v>
      </c>
      <c r="Q161" s="123">
        <v>2021</v>
      </c>
      <c r="R161" s="123">
        <v>2022</v>
      </c>
      <c r="S161" s="123">
        <v>2023</v>
      </c>
      <c r="T161" s="123" t="s">
        <v>127</v>
      </c>
      <c r="U161" s="123" t="s">
        <v>128</v>
      </c>
      <c r="V161" s="123" t="s">
        <v>129</v>
      </c>
      <c r="W161" s="123" t="s">
        <v>130</v>
      </c>
      <c r="X161" s="123" t="s">
        <v>131</v>
      </c>
      <c r="Y161" s="123" t="s">
        <v>316</v>
      </c>
    </row>
    <row r="162" spans="1:25">
      <c r="A162" s="124">
        <v>1</v>
      </c>
      <c r="B162" s="573"/>
      <c r="C162" s="574"/>
      <c r="D162" s="575"/>
      <c r="E162" s="126"/>
      <c r="F162" s="126"/>
      <c r="G162" s="126"/>
      <c r="H162" s="126"/>
      <c r="I162" s="126"/>
      <c r="J162" s="126"/>
      <c r="K162" s="126"/>
      <c r="L162" s="126"/>
      <c r="M162" s="126"/>
      <c r="N162" s="126"/>
      <c r="O162" s="126"/>
      <c r="P162" s="126"/>
      <c r="Q162" s="126"/>
      <c r="R162" s="126"/>
      <c r="S162" s="126"/>
      <c r="T162" s="126"/>
      <c r="U162" s="126"/>
      <c r="V162" s="126"/>
      <c r="W162" s="126"/>
      <c r="X162" s="126"/>
      <c r="Y162" s="126"/>
    </row>
    <row r="163" spans="1:25">
      <c r="A163" s="124">
        <v>2</v>
      </c>
      <c r="B163" s="573"/>
      <c r="C163" s="574"/>
      <c r="D163" s="575"/>
      <c r="E163" s="126"/>
      <c r="F163" s="126"/>
      <c r="G163" s="126"/>
      <c r="H163" s="126"/>
      <c r="I163" s="126"/>
      <c r="J163" s="126"/>
      <c r="K163" s="126"/>
      <c r="L163" s="126"/>
      <c r="M163" s="126"/>
      <c r="N163" s="126"/>
      <c r="O163" s="126"/>
      <c r="P163" s="126"/>
      <c r="Q163" s="126"/>
      <c r="R163" s="126"/>
      <c r="S163" s="126"/>
      <c r="T163" s="126"/>
      <c r="U163" s="126"/>
      <c r="V163" s="126"/>
      <c r="W163" s="126"/>
      <c r="X163" s="126"/>
      <c r="Y163" s="126"/>
    </row>
    <row r="164" spans="1:25">
      <c r="A164" s="124">
        <v>3</v>
      </c>
      <c r="B164" s="573"/>
      <c r="C164" s="574"/>
      <c r="D164" s="575"/>
      <c r="E164" s="126"/>
      <c r="F164" s="126"/>
      <c r="G164" s="126"/>
      <c r="H164" s="126"/>
      <c r="I164" s="126"/>
      <c r="J164" s="126"/>
      <c r="K164" s="126"/>
      <c r="L164" s="126"/>
      <c r="M164" s="126"/>
      <c r="N164" s="126"/>
      <c r="O164" s="126"/>
      <c r="P164" s="126"/>
      <c r="Q164" s="126"/>
      <c r="R164" s="126"/>
      <c r="S164" s="126"/>
      <c r="T164" s="126"/>
      <c r="U164" s="126"/>
      <c r="V164" s="126"/>
      <c r="W164" s="126"/>
      <c r="X164" s="126"/>
      <c r="Y164" s="126"/>
    </row>
    <row r="165" spans="1:25">
      <c r="A165" s="124">
        <v>4</v>
      </c>
      <c r="B165" s="573"/>
      <c r="C165" s="574"/>
      <c r="D165" s="575"/>
      <c r="E165" s="126"/>
      <c r="F165" s="126"/>
      <c r="G165" s="126"/>
      <c r="H165" s="126"/>
      <c r="I165" s="126"/>
      <c r="J165" s="126"/>
      <c r="K165" s="126"/>
      <c r="L165" s="126"/>
      <c r="M165" s="126"/>
      <c r="N165" s="126"/>
      <c r="O165" s="126"/>
      <c r="P165" s="126"/>
      <c r="Q165" s="126"/>
      <c r="R165" s="126"/>
      <c r="S165" s="126"/>
      <c r="T165" s="126"/>
      <c r="U165" s="126"/>
      <c r="V165" s="126"/>
      <c r="W165" s="126"/>
      <c r="X165" s="126"/>
      <c r="Y165" s="126"/>
    </row>
    <row r="166" spans="1:25">
      <c r="A166" s="124">
        <v>5</v>
      </c>
      <c r="B166" s="573"/>
      <c r="C166" s="574"/>
      <c r="D166" s="575"/>
      <c r="E166" s="126"/>
      <c r="F166" s="126"/>
      <c r="G166" s="126"/>
      <c r="H166" s="126"/>
      <c r="I166" s="126"/>
      <c r="J166" s="126"/>
      <c r="K166" s="126"/>
      <c r="L166" s="126"/>
      <c r="M166" s="126"/>
      <c r="N166" s="126"/>
      <c r="O166" s="126"/>
      <c r="P166" s="126"/>
      <c r="Q166" s="126"/>
      <c r="R166" s="126"/>
      <c r="S166" s="126"/>
      <c r="T166" s="126"/>
      <c r="U166" s="126"/>
      <c r="V166" s="126"/>
      <c r="W166" s="126"/>
      <c r="X166" s="126"/>
      <c r="Y166" s="126"/>
    </row>
    <row r="167" spans="1:25">
      <c r="A167" s="124">
        <v>6</v>
      </c>
      <c r="B167" s="573"/>
      <c r="C167" s="574"/>
      <c r="D167" s="575"/>
      <c r="E167" s="126"/>
      <c r="F167" s="126"/>
      <c r="G167" s="126"/>
      <c r="H167" s="126"/>
      <c r="I167" s="126"/>
      <c r="J167" s="126"/>
      <c r="K167" s="126"/>
      <c r="L167" s="126"/>
      <c r="M167" s="126"/>
      <c r="N167" s="126"/>
      <c r="O167" s="126"/>
      <c r="P167" s="126"/>
      <c r="Q167" s="126"/>
      <c r="R167" s="126"/>
      <c r="S167" s="126"/>
      <c r="T167" s="126"/>
      <c r="U167" s="126"/>
      <c r="V167" s="126"/>
      <c r="W167" s="126"/>
      <c r="X167" s="126"/>
      <c r="Y167" s="126"/>
    </row>
    <row r="168" spans="1:25">
      <c r="A168" s="124">
        <v>7</v>
      </c>
      <c r="B168" s="573"/>
      <c r="C168" s="574"/>
      <c r="D168" s="575"/>
      <c r="E168" s="126"/>
      <c r="F168" s="126"/>
      <c r="G168" s="126"/>
      <c r="H168" s="126"/>
      <c r="I168" s="126"/>
      <c r="J168" s="126"/>
      <c r="K168" s="126"/>
      <c r="L168" s="126"/>
      <c r="M168" s="126"/>
      <c r="N168" s="126"/>
      <c r="O168" s="126"/>
      <c r="P168" s="126"/>
      <c r="Q168" s="126"/>
      <c r="R168" s="126"/>
      <c r="S168" s="126"/>
      <c r="T168" s="126"/>
      <c r="U168" s="126"/>
      <c r="V168" s="126"/>
      <c r="W168" s="126"/>
      <c r="X168" s="126"/>
      <c r="Y168" s="126"/>
    </row>
    <row r="169" spans="1:25">
      <c r="A169" s="124">
        <v>8</v>
      </c>
      <c r="B169" s="573"/>
      <c r="C169" s="574"/>
      <c r="D169" s="575"/>
      <c r="E169" s="126"/>
      <c r="F169" s="126"/>
      <c r="G169" s="126"/>
      <c r="H169" s="126"/>
      <c r="I169" s="126"/>
      <c r="J169" s="126"/>
      <c r="K169" s="126"/>
      <c r="L169" s="126"/>
      <c r="M169" s="126"/>
      <c r="N169" s="126"/>
      <c r="O169" s="126"/>
      <c r="P169" s="126"/>
      <c r="Q169" s="126"/>
      <c r="R169" s="126"/>
      <c r="S169" s="126"/>
      <c r="T169" s="126"/>
      <c r="U169" s="126"/>
      <c r="V169" s="126"/>
      <c r="W169" s="126"/>
      <c r="X169" s="126"/>
      <c r="Y169" s="126"/>
    </row>
    <row r="170" spans="1:25">
      <c r="A170" s="124">
        <v>9</v>
      </c>
      <c r="B170" s="573"/>
      <c r="C170" s="574"/>
      <c r="D170" s="575"/>
      <c r="E170" s="126"/>
      <c r="F170" s="126"/>
      <c r="G170" s="126"/>
      <c r="H170" s="126"/>
      <c r="I170" s="126"/>
      <c r="J170" s="126"/>
      <c r="K170" s="126"/>
      <c r="L170" s="126"/>
      <c r="M170" s="126"/>
      <c r="N170" s="126"/>
      <c r="O170" s="126"/>
      <c r="P170" s="126"/>
      <c r="Q170" s="126"/>
      <c r="R170" s="126"/>
      <c r="S170" s="126"/>
      <c r="T170" s="126"/>
      <c r="U170" s="126"/>
      <c r="V170" s="126"/>
      <c r="W170" s="126"/>
      <c r="X170" s="126"/>
      <c r="Y170" s="126"/>
    </row>
    <row r="171" spans="1:25">
      <c r="A171" s="124">
        <v>10</v>
      </c>
      <c r="B171" s="573"/>
      <c r="C171" s="574"/>
      <c r="D171" s="575"/>
      <c r="E171" s="126"/>
      <c r="F171" s="126"/>
      <c r="G171" s="126"/>
      <c r="H171" s="126"/>
      <c r="I171" s="126"/>
      <c r="J171" s="126"/>
      <c r="K171" s="126"/>
      <c r="L171" s="126"/>
      <c r="M171" s="126"/>
      <c r="N171" s="126"/>
      <c r="O171" s="126"/>
      <c r="P171" s="126"/>
      <c r="Q171" s="126"/>
      <c r="R171" s="126"/>
      <c r="S171" s="126"/>
      <c r="T171" s="126"/>
      <c r="U171" s="126"/>
      <c r="V171" s="126"/>
      <c r="W171" s="126"/>
      <c r="X171" s="126"/>
      <c r="Y171" s="126"/>
    </row>
    <row r="172" spans="1:25">
      <c r="A172" s="124">
        <v>11</v>
      </c>
      <c r="B172" s="573"/>
      <c r="C172" s="574"/>
      <c r="D172" s="575"/>
      <c r="E172" s="126"/>
      <c r="F172" s="126"/>
      <c r="G172" s="126"/>
      <c r="H172" s="126"/>
      <c r="I172" s="126"/>
      <c r="J172" s="126"/>
      <c r="K172" s="126"/>
      <c r="L172" s="126"/>
      <c r="M172" s="126"/>
      <c r="N172" s="126"/>
      <c r="O172" s="126"/>
      <c r="P172" s="126"/>
      <c r="Q172" s="126"/>
      <c r="R172" s="126"/>
      <c r="S172" s="126"/>
      <c r="T172" s="126"/>
      <c r="U172" s="126"/>
      <c r="V172" s="126"/>
      <c r="W172" s="126"/>
      <c r="X172" s="126"/>
      <c r="Y172" s="126"/>
    </row>
    <row r="173" spans="1:25">
      <c r="A173" s="124">
        <v>12</v>
      </c>
      <c r="B173" s="573"/>
      <c r="C173" s="574"/>
      <c r="D173" s="575"/>
      <c r="E173" s="126"/>
      <c r="F173" s="126"/>
      <c r="G173" s="126"/>
      <c r="H173" s="126"/>
      <c r="I173" s="126"/>
      <c r="J173" s="126"/>
      <c r="K173" s="126"/>
      <c r="L173" s="126"/>
      <c r="M173" s="126"/>
      <c r="N173" s="126"/>
      <c r="O173" s="126"/>
      <c r="P173" s="126"/>
      <c r="Q173" s="126"/>
      <c r="R173" s="126"/>
      <c r="S173" s="126"/>
      <c r="T173" s="126"/>
      <c r="U173" s="126"/>
      <c r="V173" s="126"/>
      <c r="W173" s="126"/>
      <c r="X173" s="126"/>
      <c r="Y173" s="126"/>
    </row>
    <row r="174" spans="1:25">
      <c r="A174" s="124">
        <v>13</v>
      </c>
      <c r="B174" s="573"/>
      <c r="C174" s="574"/>
      <c r="D174" s="575"/>
      <c r="E174" s="126"/>
      <c r="F174" s="126"/>
      <c r="G174" s="126"/>
      <c r="H174" s="126"/>
      <c r="I174" s="126"/>
      <c r="J174" s="126"/>
      <c r="K174" s="126"/>
      <c r="L174" s="126"/>
      <c r="M174" s="126"/>
      <c r="N174" s="126"/>
      <c r="O174" s="126"/>
      <c r="P174" s="126"/>
      <c r="Q174" s="126"/>
      <c r="R174" s="126"/>
      <c r="S174" s="126"/>
      <c r="T174" s="126"/>
      <c r="U174" s="126"/>
      <c r="V174" s="126"/>
      <c r="W174" s="126"/>
      <c r="X174" s="126"/>
      <c r="Y174" s="126"/>
    </row>
    <row r="175" spans="1:25">
      <c r="A175" s="124">
        <v>14</v>
      </c>
      <c r="B175" s="573"/>
      <c r="C175" s="574"/>
      <c r="D175" s="575"/>
      <c r="E175" s="126"/>
      <c r="F175" s="126"/>
      <c r="G175" s="126"/>
      <c r="H175" s="126"/>
      <c r="I175" s="126"/>
      <c r="J175" s="126"/>
      <c r="K175" s="126"/>
      <c r="L175" s="126"/>
      <c r="M175" s="126"/>
      <c r="N175" s="126"/>
      <c r="O175" s="126"/>
      <c r="P175" s="126"/>
      <c r="Q175" s="126"/>
      <c r="R175" s="126"/>
      <c r="S175" s="126"/>
      <c r="T175" s="126"/>
      <c r="U175" s="126"/>
      <c r="V175" s="126"/>
      <c r="W175" s="126"/>
      <c r="X175" s="126"/>
      <c r="Y175" s="126"/>
    </row>
    <row r="176" spans="1:25">
      <c r="A176" s="124">
        <v>15</v>
      </c>
      <c r="B176" s="579"/>
      <c r="C176" s="580"/>
      <c r="D176" s="581"/>
      <c r="E176" s="126"/>
      <c r="F176" s="126"/>
      <c r="G176" s="126"/>
      <c r="H176" s="126"/>
      <c r="I176" s="126"/>
      <c r="J176" s="126"/>
      <c r="K176" s="126"/>
      <c r="L176" s="126"/>
      <c r="M176" s="126"/>
      <c r="N176" s="126"/>
      <c r="O176" s="126"/>
      <c r="P176" s="126"/>
      <c r="Q176" s="126"/>
      <c r="R176" s="126"/>
      <c r="S176" s="126"/>
      <c r="T176" s="126"/>
      <c r="U176" s="126"/>
      <c r="V176" s="126"/>
      <c r="W176" s="126"/>
      <c r="X176" s="126"/>
      <c r="Y176" s="126"/>
    </row>
    <row r="177" spans="1:25">
      <c r="A177" s="124">
        <v>16</v>
      </c>
      <c r="B177" s="579"/>
      <c r="C177" s="580"/>
      <c r="D177" s="581"/>
      <c r="E177" s="126"/>
      <c r="F177" s="126"/>
      <c r="G177" s="126"/>
      <c r="H177" s="126"/>
      <c r="I177" s="126"/>
      <c r="J177" s="126"/>
      <c r="K177" s="126"/>
      <c r="L177" s="126"/>
      <c r="M177" s="126"/>
      <c r="N177" s="126"/>
      <c r="O177" s="126"/>
      <c r="P177" s="126"/>
      <c r="Q177" s="126"/>
      <c r="R177" s="126"/>
      <c r="S177" s="126"/>
      <c r="T177" s="126"/>
      <c r="U177" s="126"/>
      <c r="V177" s="126"/>
      <c r="W177" s="126"/>
      <c r="X177" s="126"/>
      <c r="Y177" s="126"/>
    </row>
    <row r="178" spans="1:25">
      <c r="A178" s="124">
        <v>17</v>
      </c>
      <c r="B178" s="579"/>
      <c r="C178" s="580"/>
      <c r="D178" s="581"/>
      <c r="E178" s="126"/>
      <c r="F178" s="126"/>
      <c r="G178" s="126"/>
      <c r="H178" s="126"/>
      <c r="I178" s="126"/>
      <c r="J178" s="126"/>
      <c r="K178" s="126"/>
      <c r="L178" s="126"/>
      <c r="M178" s="126"/>
      <c r="N178" s="126"/>
      <c r="O178" s="126"/>
      <c r="P178" s="126"/>
      <c r="Q178" s="126"/>
      <c r="R178" s="126"/>
      <c r="S178" s="126"/>
      <c r="T178" s="126"/>
      <c r="U178" s="126"/>
      <c r="V178" s="126"/>
      <c r="W178" s="126"/>
      <c r="X178" s="126"/>
      <c r="Y178" s="126"/>
    </row>
    <row r="179" spans="1:25">
      <c r="A179" s="124">
        <v>18</v>
      </c>
      <c r="B179" s="579"/>
      <c r="C179" s="580"/>
      <c r="D179" s="581"/>
      <c r="E179" s="126"/>
      <c r="F179" s="126"/>
      <c r="G179" s="126"/>
      <c r="H179" s="126"/>
      <c r="I179" s="126"/>
      <c r="J179" s="126"/>
      <c r="K179" s="126"/>
      <c r="L179" s="126"/>
      <c r="M179" s="126"/>
      <c r="N179" s="126"/>
      <c r="O179" s="126"/>
      <c r="P179" s="126"/>
      <c r="Q179" s="126"/>
      <c r="R179" s="126"/>
      <c r="S179" s="126"/>
      <c r="T179" s="126"/>
      <c r="U179" s="126"/>
      <c r="V179" s="126"/>
      <c r="W179" s="126"/>
      <c r="X179" s="126"/>
      <c r="Y179" s="126"/>
    </row>
    <row r="180" spans="1:25">
      <c r="A180" s="124">
        <v>19</v>
      </c>
      <c r="B180" s="579"/>
      <c r="C180" s="580"/>
      <c r="D180" s="581"/>
      <c r="E180" s="126"/>
      <c r="F180" s="126"/>
      <c r="G180" s="126"/>
      <c r="H180" s="126"/>
      <c r="I180" s="126"/>
      <c r="J180" s="126"/>
      <c r="K180" s="126"/>
      <c r="L180" s="126"/>
      <c r="M180" s="126"/>
      <c r="N180" s="126"/>
      <c r="O180" s="126"/>
      <c r="P180" s="126"/>
      <c r="Q180" s="126"/>
      <c r="R180" s="126"/>
      <c r="S180" s="126"/>
      <c r="T180" s="126"/>
      <c r="U180" s="126"/>
      <c r="V180" s="126"/>
      <c r="W180" s="126"/>
      <c r="X180" s="126"/>
      <c r="Y180" s="126"/>
    </row>
    <row r="181" spans="1:25">
      <c r="A181" s="124">
        <v>20</v>
      </c>
      <c r="B181" s="579"/>
      <c r="C181" s="580"/>
      <c r="D181" s="581"/>
      <c r="E181" s="126"/>
      <c r="F181" s="126"/>
      <c r="G181" s="126"/>
      <c r="H181" s="126"/>
      <c r="I181" s="126"/>
      <c r="J181" s="126"/>
      <c r="K181" s="126"/>
      <c r="L181" s="126"/>
      <c r="M181" s="126"/>
      <c r="N181" s="126"/>
      <c r="O181" s="126"/>
      <c r="P181" s="126"/>
      <c r="Q181" s="126"/>
      <c r="R181" s="126"/>
      <c r="S181" s="126"/>
      <c r="T181" s="126"/>
      <c r="U181" s="126"/>
      <c r="V181" s="126"/>
      <c r="W181" s="126"/>
      <c r="X181" s="126"/>
      <c r="Y181" s="126"/>
    </row>
    <row r="182" spans="1:25">
      <c r="A182" s="124">
        <v>21</v>
      </c>
      <c r="B182" s="579"/>
      <c r="C182" s="580"/>
      <c r="D182" s="581"/>
      <c r="E182" s="126"/>
      <c r="F182" s="126"/>
      <c r="G182" s="126"/>
      <c r="H182" s="126"/>
      <c r="I182" s="126"/>
      <c r="J182" s="126"/>
      <c r="K182" s="126"/>
      <c r="L182" s="126"/>
      <c r="M182" s="126"/>
      <c r="N182" s="126"/>
      <c r="O182" s="126"/>
      <c r="P182" s="126"/>
      <c r="Q182" s="126"/>
      <c r="R182" s="126"/>
      <c r="S182" s="126"/>
      <c r="T182" s="126"/>
      <c r="U182" s="126"/>
      <c r="V182" s="126"/>
      <c r="W182" s="126"/>
      <c r="X182" s="126"/>
      <c r="Y182" s="126"/>
    </row>
    <row r="183" spans="1:25">
      <c r="A183" s="124">
        <v>22</v>
      </c>
      <c r="B183" s="579"/>
      <c r="C183" s="580"/>
      <c r="D183" s="581"/>
      <c r="E183" s="126"/>
      <c r="F183" s="126"/>
      <c r="G183" s="126"/>
      <c r="H183" s="126"/>
      <c r="I183" s="126"/>
      <c r="J183" s="126"/>
      <c r="K183" s="126"/>
      <c r="L183" s="126"/>
      <c r="M183" s="126"/>
      <c r="N183" s="126"/>
      <c r="O183" s="126"/>
      <c r="P183" s="126"/>
      <c r="Q183" s="126"/>
      <c r="R183" s="126"/>
      <c r="S183" s="126"/>
      <c r="T183" s="126"/>
      <c r="U183" s="126"/>
      <c r="V183" s="126"/>
      <c r="W183" s="126"/>
      <c r="X183" s="126"/>
      <c r="Y183" s="126"/>
    </row>
    <row r="184" spans="1:25">
      <c r="A184" s="124">
        <v>23</v>
      </c>
      <c r="B184" s="579"/>
      <c r="C184" s="580"/>
      <c r="D184" s="581"/>
      <c r="E184" s="126"/>
      <c r="F184" s="126"/>
      <c r="G184" s="126"/>
      <c r="H184" s="126"/>
      <c r="I184" s="126"/>
      <c r="J184" s="126"/>
      <c r="K184" s="126"/>
      <c r="L184" s="126"/>
      <c r="M184" s="126"/>
      <c r="N184" s="126"/>
      <c r="O184" s="126"/>
      <c r="P184" s="126"/>
      <c r="Q184" s="126"/>
      <c r="R184" s="126"/>
      <c r="S184" s="126"/>
      <c r="T184" s="126"/>
      <c r="U184" s="126"/>
      <c r="V184" s="126"/>
      <c r="W184" s="126"/>
      <c r="X184" s="126"/>
      <c r="Y184" s="126"/>
    </row>
    <row r="185" spans="1:25">
      <c r="A185" s="124">
        <v>24</v>
      </c>
      <c r="B185" s="579"/>
      <c r="C185" s="580"/>
      <c r="D185" s="581"/>
      <c r="E185" s="126"/>
      <c r="F185" s="126"/>
      <c r="G185" s="126"/>
      <c r="H185" s="126"/>
      <c r="I185" s="126"/>
      <c r="J185" s="126"/>
      <c r="K185" s="126"/>
      <c r="L185" s="126"/>
      <c r="M185" s="126"/>
      <c r="N185" s="126"/>
      <c r="O185" s="126"/>
      <c r="P185" s="126"/>
      <c r="Q185" s="126"/>
      <c r="R185" s="126"/>
      <c r="S185" s="126"/>
      <c r="T185" s="126"/>
      <c r="U185" s="126"/>
      <c r="V185" s="126"/>
      <c r="W185" s="126"/>
      <c r="X185" s="126"/>
      <c r="Y185" s="126"/>
    </row>
    <row r="186" spans="1:25">
      <c r="A186" s="124">
        <v>25</v>
      </c>
      <c r="B186" s="579"/>
      <c r="C186" s="580"/>
      <c r="D186" s="581"/>
      <c r="E186" s="126"/>
      <c r="F186" s="126"/>
      <c r="G186" s="126"/>
      <c r="H186" s="126"/>
      <c r="I186" s="126"/>
      <c r="J186" s="126"/>
      <c r="K186" s="126"/>
      <c r="L186" s="126"/>
      <c r="M186" s="126"/>
      <c r="N186" s="126"/>
      <c r="O186" s="126"/>
      <c r="P186" s="126"/>
      <c r="Q186" s="126"/>
      <c r="R186" s="126"/>
      <c r="S186" s="126"/>
      <c r="T186" s="126"/>
      <c r="U186" s="126"/>
      <c r="V186" s="126"/>
      <c r="W186" s="126"/>
      <c r="X186" s="126"/>
      <c r="Y186" s="126"/>
    </row>
    <row r="187" spans="1:25">
      <c r="A187" s="124">
        <v>26</v>
      </c>
      <c r="B187" s="579"/>
      <c r="C187" s="580"/>
      <c r="D187" s="581"/>
      <c r="E187" s="126"/>
      <c r="F187" s="126"/>
      <c r="G187" s="126"/>
      <c r="H187" s="126"/>
      <c r="I187" s="126"/>
      <c r="J187" s="126"/>
      <c r="K187" s="126"/>
      <c r="L187" s="126"/>
      <c r="M187" s="126"/>
      <c r="N187" s="126"/>
      <c r="O187" s="126"/>
      <c r="P187" s="126"/>
      <c r="Q187" s="126"/>
      <c r="R187" s="126"/>
      <c r="S187" s="126"/>
      <c r="T187" s="126"/>
      <c r="U187" s="126"/>
      <c r="V187" s="126"/>
      <c r="W187" s="126"/>
      <c r="X187" s="126"/>
      <c r="Y187" s="126"/>
    </row>
    <row r="188" spans="1:25">
      <c r="A188" s="124">
        <v>27</v>
      </c>
      <c r="B188" s="579"/>
      <c r="C188" s="580"/>
      <c r="D188" s="581"/>
      <c r="E188" s="126"/>
      <c r="F188" s="126"/>
      <c r="G188" s="126"/>
      <c r="H188" s="126"/>
      <c r="I188" s="126"/>
      <c r="J188" s="126"/>
      <c r="K188" s="126"/>
      <c r="L188" s="126"/>
      <c r="M188" s="126"/>
      <c r="N188" s="126"/>
      <c r="O188" s="126"/>
      <c r="P188" s="126"/>
      <c r="Q188" s="126"/>
      <c r="R188" s="126"/>
      <c r="S188" s="126"/>
      <c r="T188" s="126"/>
      <c r="U188" s="126"/>
      <c r="V188" s="126"/>
      <c r="W188" s="126"/>
      <c r="X188" s="126"/>
      <c r="Y188" s="126"/>
    </row>
    <row r="189" spans="1:25">
      <c r="A189" s="124">
        <v>28</v>
      </c>
      <c r="B189" s="579"/>
      <c r="C189" s="580"/>
      <c r="D189" s="581"/>
      <c r="E189" s="126"/>
      <c r="F189" s="126"/>
      <c r="G189" s="126"/>
      <c r="H189" s="126"/>
      <c r="I189" s="126"/>
      <c r="J189" s="126"/>
      <c r="K189" s="126"/>
      <c r="L189" s="126"/>
      <c r="M189" s="126"/>
      <c r="N189" s="126"/>
      <c r="O189" s="126"/>
      <c r="P189" s="126"/>
      <c r="Q189" s="126"/>
      <c r="R189" s="126"/>
      <c r="S189" s="126"/>
      <c r="T189" s="126"/>
      <c r="U189" s="126"/>
      <c r="V189" s="126"/>
      <c r="W189" s="126"/>
      <c r="X189" s="126"/>
      <c r="Y189" s="126"/>
    </row>
    <row r="190" spans="1:25">
      <c r="A190" s="124">
        <v>29</v>
      </c>
      <c r="B190" s="579"/>
      <c r="C190" s="580"/>
      <c r="D190" s="581"/>
      <c r="E190" s="126"/>
      <c r="F190" s="126"/>
      <c r="G190" s="126"/>
      <c r="H190" s="126"/>
      <c r="I190" s="126"/>
      <c r="J190" s="126"/>
      <c r="K190" s="126"/>
      <c r="L190" s="126"/>
      <c r="M190" s="126"/>
      <c r="N190" s="126"/>
      <c r="O190" s="126"/>
      <c r="P190" s="126"/>
      <c r="Q190" s="126"/>
      <c r="R190" s="126"/>
      <c r="S190" s="126"/>
      <c r="T190" s="126"/>
      <c r="U190" s="126"/>
      <c r="V190" s="126"/>
      <c r="W190" s="126"/>
      <c r="X190" s="126"/>
      <c r="Y190" s="126"/>
    </row>
    <row r="191" spans="1:25">
      <c r="A191" s="124">
        <v>30</v>
      </c>
      <c r="B191" s="579"/>
      <c r="C191" s="580"/>
      <c r="D191" s="581"/>
      <c r="E191" s="126"/>
      <c r="F191" s="126"/>
      <c r="G191" s="126"/>
      <c r="H191" s="126"/>
      <c r="I191" s="126"/>
      <c r="J191" s="126"/>
      <c r="K191" s="126"/>
      <c r="L191" s="126"/>
      <c r="M191" s="126"/>
      <c r="N191" s="126"/>
      <c r="O191" s="126"/>
      <c r="P191" s="126"/>
      <c r="Q191" s="126"/>
      <c r="R191" s="126"/>
      <c r="S191" s="126"/>
      <c r="T191" s="126"/>
      <c r="U191" s="126"/>
      <c r="V191" s="126"/>
      <c r="W191" s="126"/>
      <c r="X191" s="126"/>
      <c r="Y191" s="126"/>
    </row>
    <row r="192" spans="1:25">
      <c r="A192" s="124">
        <v>31</v>
      </c>
      <c r="B192" s="579"/>
      <c r="C192" s="580"/>
      <c r="D192" s="581"/>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193" spans="1:25">
      <c r="A193" s="124">
        <v>32</v>
      </c>
      <c r="B193" s="579"/>
      <c r="C193" s="580"/>
      <c r="D193" s="581"/>
      <c r="E193" s="126"/>
      <c r="F193" s="126"/>
      <c r="G193" s="126"/>
      <c r="H193" s="126"/>
      <c r="I193" s="126"/>
      <c r="J193" s="126"/>
      <c r="K193" s="126"/>
      <c r="L193" s="126"/>
      <c r="M193" s="126"/>
      <c r="N193" s="126"/>
      <c r="O193" s="126"/>
      <c r="P193" s="126"/>
      <c r="Q193" s="126"/>
      <c r="R193" s="126"/>
      <c r="S193" s="126"/>
      <c r="T193" s="126"/>
      <c r="U193" s="126"/>
      <c r="V193" s="126"/>
      <c r="W193" s="126"/>
      <c r="X193" s="126"/>
      <c r="Y193" s="126"/>
    </row>
    <row r="194" spans="1:25">
      <c r="A194" s="124">
        <v>33</v>
      </c>
      <c r="B194" s="579"/>
      <c r="C194" s="580"/>
      <c r="D194" s="581"/>
      <c r="E194" s="126"/>
      <c r="F194" s="126"/>
      <c r="G194" s="126"/>
      <c r="H194" s="126"/>
      <c r="I194" s="126"/>
      <c r="J194" s="126"/>
      <c r="K194" s="126"/>
      <c r="L194" s="126"/>
      <c r="M194" s="126"/>
      <c r="N194" s="126"/>
      <c r="O194" s="126"/>
      <c r="P194" s="126"/>
      <c r="Q194" s="126"/>
      <c r="R194" s="126"/>
      <c r="S194" s="126"/>
      <c r="T194" s="126"/>
      <c r="U194" s="126"/>
      <c r="V194" s="126"/>
      <c r="W194" s="126"/>
      <c r="X194" s="126"/>
      <c r="Y194" s="126"/>
    </row>
    <row r="195" spans="1:25">
      <c r="A195" s="124">
        <v>34</v>
      </c>
      <c r="B195" s="579"/>
      <c r="C195" s="580"/>
      <c r="D195" s="581"/>
      <c r="E195" s="126"/>
      <c r="F195" s="126"/>
      <c r="G195" s="126"/>
      <c r="H195" s="126"/>
      <c r="I195" s="126"/>
      <c r="J195" s="126"/>
      <c r="K195" s="126"/>
      <c r="L195" s="126"/>
      <c r="M195" s="126"/>
      <c r="N195" s="126"/>
      <c r="O195" s="126"/>
      <c r="P195" s="126"/>
      <c r="Q195" s="126"/>
      <c r="R195" s="126"/>
      <c r="S195" s="126"/>
      <c r="T195" s="126"/>
      <c r="U195" s="126"/>
      <c r="V195" s="126"/>
      <c r="W195" s="126"/>
      <c r="X195" s="126"/>
      <c r="Y195" s="126"/>
    </row>
    <row r="196" spans="1:25">
      <c r="A196" s="124">
        <v>35</v>
      </c>
      <c r="B196" s="579"/>
      <c r="C196" s="580"/>
      <c r="D196" s="581"/>
      <c r="E196" s="126"/>
      <c r="F196" s="126"/>
      <c r="G196" s="126"/>
      <c r="H196" s="126"/>
      <c r="I196" s="126"/>
      <c r="J196" s="126"/>
      <c r="K196" s="126"/>
      <c r="L196" s="126"/>
      <c r="M196" s="126"/>
      <c r="N196" s="126"/>
      <c r="O196" s="126"/>
      <c r="P196" s="126"/>
      <c r="Q196" s="126"/>
      <c r="R196" s="126"/>
      <c r="S196" s="126"/>
      <c r="T196" s="126"/>
      <c r="U196" s="126"/>
      <c r="V196" s="126"/>
      <c r="W196" s="126"/>
      <c r="X196" s="126"/>
      <c r="Y196" s="126"/>
    </row>
    <row r="197" spans="1:25">
      <c r="A197" s="124">
        <v>36</v>
      </c>
      <c r="B197" s="579"/>
      <c r="C197" s="580"/>
      <c r="D197" s="581"/>
      <c r="E197" s="126"/>
      <c r="F197" s="126"/>
      <c r="G197" s="126"/>
      <c r="H197" s="126"/>
      <c r="I197" s="126"/>
      <c r="J197" s="126"/>
      <c r="K197" s="126"/>
      <c r="L197" s="126"/>
      <c r="M197" s="126"/>
      <c r="N197" s="126"/>
      <c r="O197" s="126"/>
      <c r="P197" s="126"/>
      <c r="Q197" s="126"/>
      <c r="R197" s="126"/>
      <c r="S197" s="126"/>
      <c r="T197" s="126"/>
      <c r="U197" s="126"/>
      <c r="V197" s="126"/>
      <c r="W197" s="126"/>
      <c r="X197" s="126"/>
      <c r="Y197" s="126"/>
    </row>
    <row r="198" spans="1:25">
      <c r="A198" s="124">
        <v>37</v>
      </c>
      <c r="B198" s="579"/>
      <c r="C198" s="580"/>
      <c r="D198" s="581"/>
      <c r="E198" s="126"/>
      <c r="F198" s="126"/>
      <c r="G198" s="126"/>
      <c r="H198" s="126"/>
      <c r="I198" s="126"/>
      <c r="J198" s="126"/>
      <c r="K198" s="126"/>
      <c r="L198" s="126"/>
      <c r="M198" s="126"/>
      <c r="N198" s="126"/>
      <c r="O198" s="126"/>
      <c r="P198" s="126"/>
      <c r="Q198" s="126"/>
      <c r="R198" s="126"/>
      <c r="S198" s="126"/>
      <c r="T198" s="126"/>
      <c r="U198" s="126"/>
      <c r="V198" s="126"/>
      <c r="W198" s="126"/>
      <c r="X198" s="126"/>
      <c r="Y198" s="126"/>
    </row>
    <row r="199" spans="1:25">
      <c r="A199" s="124">
        <v>38</v>
      </c>
      <c r="B199" s="579"/>
      <c r="C199" s="580"/>
      <c r="D199" s="581"/>
      <c r="E199" s="126"/>
      <c r="F199" s="126"/>
      <c r="G199" s="126"/>
      <c r="H199" s="126"/>
      <c r="I199" s="126"/>
      <c r="J199" s="126"/>
      <c r="K199" s="126"/>
      <c r="L199" s="126"/>
      <c r="M199" s="126"/>
      <c r="N199" s="126"/>
      <c r="O199" s="126"/>
      <c r="P199" s="126"/>
      <c r="Q199" s="126"/>
      <c r="R199" s="126"/>
      <c r="S199" s="126"/>
      <c r="T199" s="126"/>
      <c r="U199" s="126"/>
      <c r="V199" s="126"/>
      <c r="W199" s="126"/>
      <c r="X199" s="126"/>
      <c r="Y199" s="126"/>
    </row>
    <row r="200" spans="1:25">
      <c r="A200" s="124">
        <v>39</v>
      </c>
      <c r="B200" s="579"/>
      <c r="C200" s="580"/>
      <c r="D200" s="581"/>
      <c r="E200" s="126"/>
      <c r="F200" s="126"/>
      <c r="G200" s="126"/>
      <c r="H200" s="126"/>
      <c r="I200" s="126"/>
      <c r="J200" s="126"/>
      <c r="K200" s="126"/>
      <c r="L200" s="126"/>
      <c r="M200" s="126"/>
      <c r="N200" s="126"/>
      <c r="O200" s="126"/>
      <c r="P200" s="126"/>
      <c r="Q200" s="126"/>
      <c r="R200" s="126"/>
      <c r="S200" s="126"/>
      <c r="T200" s="126"/>
      <c r="U200" s="126"/>
      <c r="V200" s="126"/>
      <c r="W200" s="126"/>
      <c r="X200" s="126"/>
      <c r="Y200" s="126"/>
    </row>
    <row r="201" spans="1:25">
      <c r="A201" s="124">
        <v>40</v>
      </c>
      <c r="B201" s="579"/>
      <c r="C201" s="580"/>
      <c r="D201" s="581"/>
      <c r="E201" s="126"/>
      <c r="F201" s="126"/>
      <c r="G201" s="126"/>
      <c r="H201" s="126"/>
      <c r="I201" s="126"/>
      <c r="J201" s="126"/>
      <c r="K201" s="126"/>
      <c r="L201" s="126"/>
      <c r="M201" s="126"/>
      <c r="N201" s="126"/>
      <c r="O201" s="126"/>
      <c r="P201" s="126"/>
      <c r="Q201" s="126"/>
      <c r="R201" s="126"/>
      <c r="S201" s="126"/>
      <c r="T201" s="126"/>
      <c r="U201" s="126"/>
      <c r="V201" s="126"/>
      <c r="W201" s="126"/>
      <c r="X201" s="126"/>
      <c r="Y201" s="126"/>
    </row>
    <row r="202" spans="1:25">
      <c r="A202" s="124">
        <v>41</v>
      </c>
      <c r="B202" s="579"/>
      <c r="C202" s="580"/>
      <c r="D202" s="581"/>
      <c r="E202" s="126"/>
      <c r="F202" s="126"/>
      <c r="G202" s="126"/>
      <c r="H202" s="126"/>
      <c r="I202" s="126"/>
      <c r="J202" s="126"/>
      <c r="K202" s="126"/>
      <c r="L202" s="126"/>
      <c r="M202" s="126"/>
      <c r="N202" s="126"/>
      <c r="O202" s="126"/>
      <c r="P202" s="126"/>
      <c r="Q202" s="126"/>
      <c r="R202" s="126"/>
      <c r="S202" s="126"/>
      <c r="T202" s="126"/>
      <c r="U202" s="126"/>
      <c r="V202" s="126"/>
      <c r="W202" s="126"/>
      <c r="X202" s="126"/>
      <c r="Y202" s="126"/>
    </row>
    <row r="203" spans="1:25">
      <c r="A203" s="124">
        <v>42</v>
      </c>
      <c r="B203" s="579"/>
      <c r="C203" s="580"/>
      <c r="D203" s="581"/>
      <c r="E203" s="125"/>
      <c r="F203" s="125"/>
      <c r="G203" s="125"/>
      <c r="H203" s="125"/>
      <c r="I203" s="125"/>
      <c r="J203" s="125"/>
      <c r="K203" s="125"/>
      <c r="L203" s="125"/>
      <c r="M203" s="125"/>
      <c r="N203" s="125"/>
      <c r="O203" s="125"/>
      <c r="P203" s="125"/>
      <c r="Q203" s="125"/>
      <c r="R203" s="125"/>
      <c r="S203" s="125"/>
      <c r="T203" s="126"/>
      <c r="U203" s="126"/>
      <c r="V203" s="126"/>
      <c r="W203" s="126"/>
      <c r="X203" s="126"/>
      <c r="Y203" s="126"/>
    </row>
    <row r="204" spans="1:25">
      <c r="A204" s="124">
        <v>43</v>
      </c>
      <c r="B204" s="579"/>
      <c r="C204" s="580"/>
      <c r="D204" s="581"/>
      <c r="E204" s="126"/>
      <c r="F204" s="126"/>
      <c r="G204" s="126"/>
      <c r="H204" s="126"/>
      <c r="I204" s="126"/>
      <c r="J204" s="126"/>
      <c r="K204" s="126"/>
      <c r="L204" s="126"/>
      <c r="M204" s="126"/>
      <c r="N204" s="126"/>
      <c r="O204" s="126"/>
      <c r="P204" s="126"/>
      <c r="Q204" s="126"/>
      <c r="R204" s="126"/>
      <c r="S204" s="126"/>
      <c r="T204" s="126"/>
      <c r="U204" s="126"/>
      <c r="V204" s="126"/>
      <c r="W204" s="126"/>
      <c r="X204" s="126"/>
      <c r="Y204" s="126"/>
    </row>
    <row r="205" spans="1:25">
      <c r="A205" s="124">
        <v>44</v>
      </c>
      <c r="B205" s="579"/>
      <c r="C205" s="580"/>
      <c r="D205" s="581"/>
      <c r="E205" s="126"/>
      <c r="F205" s="126"/>
      <c r="G205" s="126"/>
      <c r="H205" s="126"/>
      <c r="I205" s="126"/>
      <c r="J205" s="126"/>
      <c r="K205" s="126"/>
      <c r="L205" s="126"/>
      <c r="M205" s="126"/>
      <c r="N205" s="126"/>
      <c r="O205" s="126"/>
      <c r="P205" s="126"/>
      <c r="Q205" s="126"/>
      <c r="R205" s="126"/>
      <c r="S205" s="126"/>
      <c r="T205" s="126"/>
      <c r="U205" s="126"/>
      <c r="V205" s="126"/>
      <c r="W205" s="126"/>
      <c r="X205" s="126"/>
      <c r="Y205" s="126"/>
    </row>
    <row r="206" spans="1:25">
      <c r="A206" s="124">
        <v>45</v>
      </c>
      <c r="B206" s="579"/>
      <c r="C206" s="580"/>
      <c r="D206" s="581"/>
      <c r="E206" s="126"/>
      <c r="F206" s="126"/>
      <c r="G206" s="126"/>
      <c r="H206" s="126"/>
      <c r="I206" s="126"/>
      <c r="J206" s="126"/>
      <c r="K206" s="126"/>
      <c r="L206" s="126"/>
      <c r="M206" s="126"/>
      <c r="N206" s="126"/>
      <c r="O206" s="126"/>
      <c r="P206" s="126"/>
      <c r="Q206" s="126"/>
      <c r="R206" s="126"/>
      <c r="S206" s="126"/>
      <c r="T206" s="126"/>
      <c r="U206" s="126"/>
      <c r="V206" s="126"/>
      <c r="W206" s="126"/>
      <c r="X206" s="126"/>
      <c r="Y206" s="126"/>
    </row>
    <row r="207" spans="1:25">
      <c r="A207" s="124">
        <v>46</v>
      </c>
      <c r="B207" s="579"/>
      <c r="C207" s="580"/>
      <c r="D207" s="581"/>
      <c r="E207" s="126"/>
      <c r="F207" s="126"/>
      <c r="G207" s="126"/>
      <c r="H207" s="126"/>
      <c r="I207" s="126"/>
      <c r="J207" s="126"/>
      <c r="K207" s="126"/>
      <c r="L207" s="126"/>
      <c r="M207" s="126"/>
      <c r="N207" s="126"/>
      <c r="O207" s="126"/>
      <c r="P207" s="126"/>
      <c r="Q207" s="126"/>
      <c r="R207" s="126"/>
      <c r="S207" s="126"/>
      <c r="T207" s="126"/>
      <c r="U207" s="126"/>
      <c r="V207" s="126"/>
      <c r="W207" s="126"/>
      <c r="X207" s="126"/>
      <c r="Y207" s="126"/>
    </row>
    <row r="208" spans="1:25">
      <c r="A208" s="124">
        <v>47</v>
      </c>
      <c r="B208" s="579"/>
      <c r="C208" s="580"/>
      <c r="D208" s="581"/>
      <c r="E208" s="126"/>
      <c r="F208" s="126"/>
      <c r="G208" s="126"/>
      <c r="H208" s="126"/>
      <c r="I208" s="126"/>
      <c r="J208" s="126"/>
      <c r="K208" s="126"/>
      <c r="L208" s="126"/>
      <c r="M208" s="126"/>
      <c r="N208" s="126"/>
      <c r="O208" s="126"/>
      <c r="P208" s="126"/>
      <c r="Q208" s="126"/>
      <c r="R208" s="126"/>
      <c r="S208" s="126"/>
      <c r="T208" s="126"/>
      <c r="U208" s="126"/>
      <c r="V208" s="126"/>
      <c r="W208" s="126"/>
      <c r="X208" s="126"/>
      <c r="Y208" s="126"/>
    </row>
    <row r="209" spans="1:25">
      <c r="A209" s="124">
        <v>48</v>
      </c>
      <c r="B209" s="579"/>
      <c r="C209" s="580"/>
      <c r="D209" s="581"/>
      <c r="E209" s="126"/>
      <c r="F209" s="126"/>
      <c r="G209" s="126"/>
      <c r="H209" s="126"/>
      <c r="I209" s="126"/>
      <c r="J209" s="126"/>
      <c r="K209" s="126"/>
      <c r="L209" s="126"/>
      <c r="M209" s="126"/>
      <c r="N209" s="126"/>
      <c r="O209" s="126"/>
      <c r="P209" s="126"/>
      <c r="Q209" s="126"/>
      <c r="R209" s="126"/>
      <c r="S209" s="126"/>
      <c r="T209" s="126"/>
      <c r="U209" s="126"/>
      <c r="V209" s="126"/>
      <c r="W209" s="126"/>
      <c r="X209" s="126"/>
      <c r="Y209" s="126"/>
    </row>
    <row r="210" spans="1:25">
      <c r="A210" s="124">
        <v>49</v>
      </c>
      <c r="B210" s="579"/>
      <c r="C210" s="580"/>
      <c r="D210" s="581"/>
      <c r="E210" s="126"/>
      <c r="F210" s="126"/>
      <c r="G210" s="126"/>
      <c r="H210" s="126"/>
      <c r="I210" s="126"/>
      <c r="J210" s="126"/>
      <c r="K210" s="126"/>
      <c r="L210" s="126"/>
      <c r="M210" s="126"/>
      <c r="N210" s="126"/>
      <c r="O210" s="126"/>
      <c r="P210" s="126"/>
      <c r="Q210" s="126"/>
      <c r="R210" s="126"/>
      <c r="S210" s="126"/>
      <c r="T210" s="126"/>
      <c r="U210" s="126"/>
      <c r="V210" s="126"/>
      <c r="W210" s="126"/>
      <c r="X210" s="126"/>
      <c r="Y210" s="126"/>
    </row>
    <row r="211" spans="1:25">
      <c r="A211" s="124">
        <v>50</v>
      </c>
      <c r="B211" s="579"/>
      <c r="C211" s="580"/>
      <c r="D211" s="581"/>
      <c r="E211" s="126"/>
      <c r="F211" s="126"/>
      <c r="G211" s="126"/>
      <c r="H211" s="126"/>
      <c r="I211" s="126"/>
      <c r="J211" s="126"/>
      <c r="K211" s="126"/>
      <c r="L211" s="126"/>
      <c r="M211" s="126"/>
      <c r="N211" s="126"/>
      <c r="O211" s="126"/>
      <c r="P211" s="126"/>
      <c r="Q211" s="126"/>
      <c r="R211" s="126"/>
      <c r="S211" s="126"/>
      <c r="T211" s="126"/>
      <c r="U211" s="126"/>
      <c r="V211" s="126"/>
      <c r="W211" s="126"/>
      <c r="X211" s="126"/>
      <c r="Y211" s="126"/>
    </row>
    <row r="212" spans="1:25">
      <c r="A212" s="124">
        <v>51</v>
      </c>
      <c r="B212" s="579"/>
      <c r="C212" s="580"/>
      <c r="D212" s="581"/>
      <c r="E212" s="125"/>
      <c r="F212" s="125"/>
      <c r="G212" s="125"/>
      <c r="H212" s="125"/>
      <c r="I212" s="125"/>
      <c r="J212" s="125"/>
      <c r="K212" s="125"/>
      <c r="L212" s="125"/>
      <c r="M212" s="125"/>
      <c r="N212" s="125"/>
      <c r="O212" s="125"/>
      <c r="P212" s="125"/>
      <c r="Q212" s="125"/>
      <c r="R212" s="125"/>
      <c r="S212" s="125"/>
      <c r="T212" s="126"/>
      <c r="U212" s="126"/>
      <c r="V212" s="126"/>
      <c r="W212" s="126"/>
      <c r="X212" s="126"/>
      <c r="Y212" s="126"/>
    </row>
    <row r="213" spans="1:25">
      <c r="A213" s="124">
        <v>52</v>
      </c>
      <c r="B213" s="579"/>
      <c r="C213" s="580"/>
      <c r="D213" s="581"/>
      <c r="E213" s="125"/>
      <c r="F213" s="125"/>
      <c r="G213" s="125"/>
      <c r="H213" s="125"/>
      <c r="I213" s="125"/>
      <c r="J213" s="125"/>
      <c r="K213" s="125"/>
      <c r="L213" s="125"/>
      <c r="M213" s="125"/>
      <c r="N213" s="125"/>
      <c r="O213" s="125"/>
      <c r="P213" s="125"/>
      <c r="Q213" s="125"/>
      <c r="R213" s="125"/>
      <c r="S213" s="125"/>
      <c r="T213" s="126"/>
      <c r="U213" s="126"/>
      <c r="V213" s="126"/>
      <c r="W213" s="126"/>
      <c r="X213" s="126"/>
      <c r="Y213" s="126"/>
    </row>
    <row r="214" spans="1:25">
      <c r="A214" s="124">
        <v>53</v>
      </c>
      <c r="B214" s="579"/>
      <c r="C214" s="580"/>
      <c r="D214" s="581"/>
      <c r="E214" s="125"/>
      <c r="F214" s="125"/>
      <c r="G214" s="125"/>
      <c r="H214" s="125"/>
      <c r="I214" s="125"/>
      <c r="J214" s="125"/>
      <c r="K214" s="125"/>
      <c r="L214" s="125"/>
      <c r="M214" s="125"/>
      <c r="N214" s="125"/>
      <c r="O214" s="125"/>
      <c r="P214" s="125"/>
      <c r="Q214" s="125"/>
      <c r="R214" s="125"/>
      <c r="S214" s="125"/>
      <c r="T214" s="126"/>
      <c r="U214" s="126"/>
      <c r="V214" s="126"/>
      <c r="W214" s="126"/>
      <c r="X214" s="126"/>
      <c r="Y214" s="126"/>
    </row>
    <row r="215" spans="1:25">
      <c r="A215" s="124">
        <v>54</v>
      </c>
      <c r="B215" s="579"/>
      <c r="C215" s="580"/>
      <c r="D215" s="581"/>
      <c r="E215" s="125"/>
      <c r="F215" s="125"/>
      <c r="G215" s="125"/>
      <c r="H215" s="125"/>
      <c r="I215" s="125"/>
      <c r="J215" s="125"/>
      <c r="K215" s="125"/>
      <c r="L215" s="125"/>
      <c r="M215" s="125"/>
      <c r="N215" s="125"/>
      <c r="O215" s="125"/>
      <c r="P215" s="125"/>
      <c r="Q215" s="125"/>
      <c r="R215" s="125"/>
      <c r="S215" s="125"/>
      <c r="T215" s="126"/>
      <c r="U215" s="126"/>
      <c r="V215" s="126"/>
      <c r="W215" s="126"/>
      <c r="X215" s="126"/>
      <c r="Y215" s="126"/>
    </row>
    <row r="216" spans="1:25">
      <c r="A216" s="124">
        <v>55</v>
      </c>
      <c r="B216" s="579"/>
      <c r="C216" s="580"/>
      <c r="D216" s="581"/>
      <c r="E216" s="125"/>
      <c r="F216" s="125"/>
      <c r="G216" s="125"/>
      <c r="H216" s="125"/>
      <c r="I216" s="125"/>
      <c r="J216" s="125"/>
      <c r="K216" s="125"/>
      <c r="L216" s="125"/>
      <c r="M216" s="125"/>
      <c r="N216" s="125"/>
      <c r="O216" s="125"/>
      <c r="P216" s="125"/>
      <c r="Q216" s="125"/>
      <c r="R216" s="125"/>
      <c r="S216" s="125"/>
      <c r="T216" s="126"/>
      <c r="U216" s="126"/>
      <c r="V216" s="126"/>
      <c r="W216" s="126"/>
      <c r="X216" s="126"/>
      <c r="Y216" s="126"/>
    </row>
    <row r="217" spans="1:25">
      <c r="A217" s="124">
        <v>56</v>
      </c>
      <c r="B217" s="579"/>
      <c r="C217" s="580"/>
      <c r="D217" s="581"/>
      <c r="E217" s="125"/>
      <c r="F217" s="125"/>
      <c r="G217" s="125"/>
      <c r="H217" s="125"/>
      <c r="I217" s="125"/>
      <c r="J217" s="125"/>
      <c r="K217" s="125"/>
      <c r="L217" s="125"/>
      <c r="M217" s="125"/>
      <c r="N217" s="125"/>
      <c r="O217" s="125"/>
      <c r="P217" s="125"/>
      <c r="Q217" s="125"/>
      <c r="R217" s="125"/>
      <c r="S217" s="125"/>
      <c r="T217" s="126"/>
      <c r="U217" s="126"/>
      <c r="V217" s="126"/>
      <c r="W217" s="126"/>
      <c r="X217" s="126"/>
      <c r="Y217" s="126"/>
    </row>
    <row r="218" spans="1:25">
      <c r="A218" s="124">
        <v>57</v>
      </c>
      <c r="B218" s="579"/>
      <c r="C218" s="580"/>
      <c r="D218" s="581"/>
      <c r="E218" s="125"/>
      <c r="F218" s="125"/>
      <c r="G218" s="125"/>
      <c r="H218" s="125"/>
      <c r="I218" s="125"/>
      <c r="J218" s="125"/>
      <c r="K218" s="125"/>
      <c r="L218" s="125"/>
      <c r="M218" s="125"/>
      <c r="N218" s="125"/>
      <c r="O218" s="125"/>
      <c r="P218" s="125"/>
      <c r="Q218" s="125"/>
      <c r="R218" s="125"/>
      <c r="S218" s="125"/>
      <c r="T218" s="126"/>
      <c r="U218" s="126"/>
      <c r="V218" s="126"/>
      <c r="W218" s="126"/>
      <c r="X218" s="126"/>
      <c r="Y218" s="126"/>
    </row>
    <row r="219" spans="1:25">
      <c r="A219" s="124">
        <v>58</v>
      </c>
      <c r="B219" s="579"/>
      <c r="C219" s="580"/>
      <c r="D219" s="581"/>
      <c r="E219" s="125"/>
      <c r="F219" s="125"/>
      <c r="G219" s="125"/>
      <c r="H219" s="125"/>
      <c r="I219" s="125"/>
      <c r="J219" s="125"/>
      <c r="K219" s="125"/>
      <c r="L219" s="125"/>
      <c r="M219" s="125"/>
      <c r="N219" s="125"/>
      <c r="O219" s="125"/>
      <c r="P219" s="125"/>
      <c r="Q219" s="125"/>
      <c r="R219" s="125"/>
      <c r="S219" s="125"/>
      <c r="T219" s="126"/>
      <c r="U219" s="126"/>
      <c r="V219" s="126"/>
      <c r="W219" s="126"/>
      <c r="X219" s="126"/>
      <c r="Y219" s="126"/>
    </row>
    <row r="220" spans="1:25">
      <c r="A220" s="124">
        <v>59</v>
      </c>
      <c r="B220" s="579"/>
      <c r="C220" s="580"/>
      <c r="D220" s="581"/>
      <c r="E220" s="125"/>
      <c r="F220" s="125"/>
      <c r="G220" s="125"/>
      <c r="H220" s="125"/>
      <c r="I220" s="125"/>
      <c r="J220" s="125"/>
      <c r="K220" s="125"/>
      <c r="L220" s="125"/>
      <c r="M220" s="125"/>
      <c r="N220" s="125"/>
      <c r="O220" s="125"/>
      <c r="P220" s="125"/>
      <c r="Q220" s="125"/>
      <c r="R220" s="125"/>
      <c r="S220" s="125"/>
      <c r="T220" s="126"/>
      <c r="U220" s="126"/>
      <c r="V220" s="126"/>
      <c r="W220" s="126"/>
      <c r="X220" s="126"/>
      <c r="Y220" s="126"/>
    </row>
    <row r="221" spans="1:25">
      <c r="A221" s="124">
        <v>60</v>
      </c>
      <c r="B221" s="579"/>
      <c r="C221" s="580"/>
      <c r="D221" s="581"/>
      <c r="E221" s="125"/>
      <c r="F221" s="125"/>
      <c r="G221" s="125"/>
      <c r="H221" s="125"/>
      <c r="I221" s="125"/>
      <c r="J221" s="125"/>
      <c r="K221" s="125"/>
      <c r="L221" s="125"/>
      <c r="M221" s="125"/>
      <c r="N221" s="125"/>
      <c r="O221" s="125"/>
      <c r="P221" s="125"/>
      <c r="Q221" s="125"/>
      <c r="R221" s="125"/>
      <c r="S221" s="125"/>
      <c r="T221" s="126"/>
      <c r="U221" s="126"/>
      <c r="V221" s="126"/>
      <c r="W221" s="126"/>
      <c r="X221" s="126"/>
      <c r="Y221" s="126"/>
    </row>
    <row r="222" spans="1:25">
      <c r="A222" s="124">
        <v>61</v>
      </c>
      <c r="B222" s="579"/>
      <c r="C222" s="580"/>
      <c r="D222" s="581"/>
      <c r="E222" s="125"/>
      <c r="F222" s="125"/>
      <c r="G222" s="125"/>
      <c r="H222" s="125"/>
      <c r="I222" s="125"/>
      <c r="J222" s="125"/>
      <c r="K222" s="125"/>
      <c r="L222" s="125"/>
      <c r="M222" s="125"/>
      <c r="N222" s="125"/>
      <c r="O222" s="125"/>
      <c r="P222" s="125"/>
      <c r="Q222" s="125"/>
      <c r="R222" s="125"/>
      <c r="S222" s="125"/>
      <c r="T222" s="126"/>
      <c r="U222" s="126"/>
      <c r="V222" s="126"/>
      <c r="W222" s="126"/>
      <c r="X222" s="126"/>
      <c r="Y222" s="126"/>
    </row>
    <row r="223" spans="1:25">
      <c r="A223" s="124">
        <v>62</v>
      </c>
      <c r="B223" s="579"/>
      <c r="C223" s="580"/>
      <c r="D223" s="581"/>
      <c r="E223" s="125"/>
      <c r="F223" s="125"/>
      <c r="G223" s="125"/>
      <c r="H223" s="125"/>
      <c r="I223" s="125"/>
      <c r="J223" s="125"/>
      <c r="K223" s="125"/>
      <c r="L223" s="125"/>
      <c r="M223" s="125"/>
      <c r="N223" s="125"/>
      <c r="O223" s="125"/>
      <c r="P223" s="125"/>
      <c r="Q223" s="125"/>
      <c r="R223" s="125"/>
      <c r="S223" s="125"/>
      <c r="T223" s="126"/>
      <c r="U223" s="126"/>
      <c r="V223" s="126"/>
      <c r="W223" s="126"/>
      <c r="X223" s="126"/>
      <c r="Y223" s="126"/>
    </row>
    <row r="224" spans="1:25">
      <c r="A224" s="124">
        <v>63</v>
      </c>
      <c r="B224" s="579"/>
      <c r="C224" s="580"/>
      <c r="D224" s="581"/>
      <c r="E224" s="125"/>
      <c r="F224" s="125"/>
      <c r="G224" s="125"/>
      <c r="H224" s="125"/>
      <c r="I224" s="125"/>
      <c r="J224" s="125"/>
      <c r="K224" s="125"/>
      <c r="L224" s="125"/>
      <c r="M224" s="125"/>
      <c r="N224" s="125"/>
      <c r="O224" s="125"/>
      <c r="P224" s="125"/>
      <c r="Q224" s="125"/>
      <c r="R224" s="125"/>
      <c r="S224" s="125"/>
      <c r="T224" s="126"/>
      <c r="U224" s="126"/>
      <c r="V224" s="126"/>
      <c r="W224" s="126"/>
      <c r="X224" s="126"/>
      <c r="Y224" s="126"/>
    </row>
    <row r="225" spans="1:25">
      <c r="A225" s="124">
        <v>64</v>
      </c>
      <c r="B225" s="579"/>
      <c r="C225" s="580"/>
      <c r="D225" s="581"/>
      <c r="E225" s="125"/>
      <c r="F225" s="125"/>
      <c r="G225" s="125"/>
      <c r="H225" s="125"/>
      <c r="I225" s="125"/>
      <c r="J225" s="125"/>
      <c r="K225" s="125"/>
      <c r="L225" s="125"/>
      <c r="M225" s="125"/>
      <c r="N225" s="125"/>
      <c r="O225" s="125"/>
      <c r="P225" s="125"/>
      <c r="Q225" s="125"/>
      <c r="R225" s="125"/>
      <c r="S225" s="125"/>
      <c r="T225" s="126"/>
      <c r="U225" s="126"/>
      <c r="V225" s="126"/>
      <c r="W225" s="126"/>
      <c r="X225" s="126"/>
      <c r="Y225" s="126"/>
    </row>
    <row r="226" spans="1:25">
      <c r="A226" s="124">
        <v>65</v>
      </c>
      <c r="B226" s="579"/>
      <c r="C226" s="580"/>
      <c r="D226" s="581"/>
      <c r="E226" s="125"/>
      <c r="F226" s="125"/>
      <c r="G226" s="125"/>
      <c r="H226" s="125"/>
      <c r="I226" s="125"/>
      <c r="J226" s="125"/>
      <c r="K226" s="125"/>
      <c r="L226" s="125"/>
      <c r="M226" s="125"/>
      <c r="N226" s="125"/>
      <c r="O226" s="125"/>
      <c r="P226" s="125"/>
      <c r="Q226" s="125"/>
      <c r="R226" s="125"/>
      <c r="S226" s="125"/>
      <c r="T226" s="126"/>
      <c r="U226" s="126"/>
      <c r="V226" s="126"/>
      <c r="W226" s="126"/>
      <c r="X226" s="126"/>
      <c r="Y226" s="126"/>
    </row>
    <row r="227" spans="1:25">
      <c r="A227" s="124">
        <v>66</v>
      </c>
      <c r="B227" s="579"/>
      <c r="C227" s="580"/>
      <c r="D227" s="581"/>
      <c r="E227" s="125"/>
      <c r="F227" s="125"/>
      <c r="G227" s="125"/>
      <c r="H227" s="125"/>
      <c r="I227" s="125"/>
      <c r="J227" s="125"/>
      <c r="K227" s="125"/>
      <c r="L227" s="125"/>
      <c r="M227" s="125"/>
      <c r="N227" s="125"/>
      <c r="O227" s="125"/>
      <c r="P227" s="125"/>
      <c r="Q227" s="125"/>
      <c r="R227" s="125"/>
      <c r="S227" s="125"/>
      <c r="T227" s="126"/>
      <c r="U227" s="126"/>
      <c r="V227" s="126"/>
      <c r="W227" s="126"/>
      <c r="X227" s="126"/>
      <c r="Y227" s="126"/>
    </row>
    <row r="228" spans="1:25">
      <c r="A228" s="124">
        <v>67</v>
      </c>
      <c r="B228" s="579"/>
      <c r="C228" s="580"/>
      <c r="D228" s="581"/>
      <c r="E228" s="125"/>
      <c r="F228" s="125"/>
      <c r="G228" s="125"/>
      <c r="H228" s="125"/>
      <c r="I228" s="125"/>
      <c r="J228" s="125"/>
      <c r="K228" s="125"/>
      <c r="L228" s="125"/>
      <c r="M228" s="125"/>
      <c r="N228" s="125"/>
      <c r="O228" s="125"/>
      <c r="P228" s="125"/>
      <c r="Q228" s="125"/>
      <c r="R228" s="125"/>
      <c r="S228" s="125"/>
      <c r="T228" s="126"/>
      <c r="U228" s="126"/>
      <c r="V228" s="126"/>
      <c r="W228" s="126"/>
      <c r="X228" s="126"/>
      <c r="Y228" s="126"/>
    </row>
    <row r="229" spans="1:25">
      <c r="A229" s="124">
        <v>68</v>
      </c>
      <c r="B229" s="579"/>
      <c r="C229" s="580"/>
      <c r="D229" s="581"/>
      <c r="E229" s="125"/>
      <c r="F229" s="125"/>
      <c r="G229" s="125"/>
      <c r="H229" s="125"/>
      <c r="I229" s="125"/>
      <c r="J229" s="125"/>
      <c r="K229" s="125"/>
      <c r="L229" s="125"/>
      <c r="M229" s="125"/>
      <c r="N229" s="125"/>
      <c r="O229" s="125"/>
      <c r="P229" s="125"/>
      <c r="Q229" s="125"/>
      <c r="R229" s="125"/>
      <c r="S229" s="125"/>
      <c r="T229" s="126"/>
      <c r="U229" s="126"/>
      <c r="V229" s="126"/>
      <c r="W229" s="126"/>
      <c r="X229" s="126"/>
      <c r="Y229" s="126"/>
    </row>
    <row r="230" spans="1:25">
      <c r="A230" s="124">
        <v>69</v>
      </c>
      <c r="B230" s="579"/>
      <c r="C230" s="580"/>
      <c r="D230" s="581"/>
      <c r="E230" s="125"/>
      <c r="F230" s="125"/>
      <c r="G230" s="125"/>
      <c r="H230" s="125"/>
      <c r="I230" s="125"/>
      <c r="J230" s="125"/>
      <c r="K230" s="125"/>
      <c r="L230" s="125"/>
      <c r="M230" s="125"/>
      <c r="N230" s="125"/>
      <c r="O230" s="125"/>
      <c r="P230" s="125"/>
      <c r="Q230" s="125"/>
      <c r="R230" s="125"/>
      <c r="S230" s="125"/>
      <c r="T230" s="126"/>
      <c r="U230" s="126"/>
      <c r="V230" s="126"/>
      <c r="W230" s="126"/>
      <c r="X230" s="126"/>
      <c r="Y230" s="126"/>
    </row>
    <row r="231" spans="1:25">
      <c r="A231" s="124">
        <v>70</v>
      </c>
      <c r="B231" s="579"/>
      <c r="C231" s="580"/>
      <c r="D231" s="581"/>
      <c r="E231" s="125"/>
      <c r="F231" s="125"/>
      <c r="G231" s="125"/>
      <c r="H231" s="125"/>
      <c r="I231" s="125"/>
      <c r="J231" s="125"/>
      <c r="K231" s="125"/>
      <c r="L231" s="125"/>
      <c r="M231" s="125"/>
      <c r="N231" s="125"/>
      <c r="O231" s="125"/>
      <c r="P231" s="125"/>
      <c r="Q231" s="125"/>
      <c r="R231" s="125"/>
      <c r="S231" s="125"/>
      <c r="T231" s="126"/>
      <c r="U231" s="126"/>
      <c r="V231" s="126"/>
      <c r="W231" s="126"/>
      <c r="X231" s="126"/>
      <c r="Y231" s="126"/>
    </row>
    <row r="232" spans="1:25">
      <c r="A232" s="124">
        <v>71</v>
      </c>
      <c r="B232" s="579"/>
      <c r="C232" s="580"/>
      <c r="D232" s="581"/>
      <c r="E232" s="125"/>
      <c r="F232" s="125"/>
      <c r="G232" s="125"/>
      <c r="H232" s="125"/>
      <c r="I232" s="125"/>
      <c r="J232" s="125"/>
      <c r="K232" s="125"/>
      <c r="L232" s="125"/>
      <c r="M232" s="125"/>
      <c r="N232" s="125"/>
      <c r="O232" s="125"/>
      <c r="P232" s="125"/>
      <c r="Q232" s="125"/>
      <c r="R232" s="125"/>
      <c r="S232" s="125"/>
      <c r="T232" s="126"/>
      <c r="U232" s="126"/>
      <c r="V232" s="126"/>
      <c r="W232" s="126"/>
      <c r="X232" s="126"/>
      <c r="Y232" s="126"/>
    </row>
    <row r="233" spans="1:25">
      <c r="A233" s="124">
        <v>72</v>
      </c>
      <c r="B233" s="579"/>
      <c r="C233" s="580"/>
      <c r="D233" s="581"/>
      <c r="E233" s="125"/>
      <c r="F233" s="125"/>
      <c r="G233" s="125"/>
      <c r="H233" s="125"/>
      <c r="I233" s="125"/>
      <c r="J233" s="125"/>
      <c r="K233" s="125"/>
      <c r="L233" s="125"/>
      <c r="M233" s="125"/>
      <c r="N233" s="125"/>
      <c r="O233" s="125"/>
      <c r="P233" s="125"/>
      <c r="Q233" s="125"/>
      <c r="R233" s="125"/>
      <c r="S233" s="125"/>
      <c r="T233" s="126"/>
      <c r="U233" s="126"/>
      <c r="V233" s="126"/>
      <c r="W233" s="126"/>
      <c r="X233" s="126"/>
      <c r="Y233" s="126"/>
    </row>
    <row r="234" spans="1:25">
      <c r="A234" s="124">
        <v>73</v>
      </c>
      <c r="B234" s="579"/>
      <c r="C234" s="580"/>
      <c r="D234" s="581"/>
      <c r="E234" s="125"/>
      <c r="F234" s="125"/>
      <c r="G234" s="125"/>
      <c r="H234" s="125"/>
      <c r="I234" s="125"/>
      <c r="J234" s="125"/>
      <c r="K234" s="125"/>
      <c r="L234" s="125"/>
      <c r="M234" s="125"/>
      <c r="N234" s="125"/>
      <c r="O234" s="125"/>
      <c r="P234" s="125"/>
      <c r="Q234" s="125"/>
      <c r="R234" s="125"/>
      <c r="S234" s="125"/>
      <c r="T234" s="126"/>
      <c r="U234" s="126"/>
      <c r="V234" s="126"/>
      <c r="W234" s="126"/>
      <c r="X234" s="126"/>
      <c r="Y234" s="126"/>
    </row>
    <row r="235" spans="1:25">
      <c r="A235" s="124">
        <v>74</v>
      </c>
      <c r="B235" s="579"/>
      <c r="C235" s="580"/>
      <c r="D235" s="581"/>
      <c r="E235" s="125"/>
      <c r="F235" s="125"/>
      <c r="G235" s="125"/>
      <c r="H235" s="125"/>
      <c r="I235" s="125"/>
      <c r="J235" s="125"/>
      <c r="K235" s="125"/>
      <c r="L235" s="125"/>
      <c r="M235" s="125"/>
      <c r="N235" s="125"/>
      <c r="O235" s="125"/>
      <c r="P235" s="125"/>
      <c r="Q235" s="125"/>
      <c r="R235" s="125"/>
      <c r="S235" s="125"/>
      <c r="T235" s="126"/>
      <c r="U235" s="126"/>
      <c r="V235" s="126"/>
      <c r="W235" s="126"/>
      <c r="X235" s="126"/>
      <c r="Y235" s="126"/>
    </row>
    <row r="236" spans="1:25">
      <c r="A236" s="124">
        <v>75</v>
      </c>
      <c r="B236" s="579"/>
      <c r="C236" s="580"/>
      <c r="D236" s="581"/>
      <c r="E236" s="125"/>
      <c r="F236" s="125"/>
      <c r="G236" s="125"/>
      <c r="H236" s="125"/>
      <c r="I236" s="125"/>
      <c r="J236" s="125"/>
      <c r="K236" s="125"/>
      <c r="L236" s="125"/>
      <c r="M236" s="125"/>
      <c r="N236" s="125"/>
      <c r="O236" s="125"/>
      <c r="P236" s="125"/>
      <c r="Q236" s="125"/>
      <c r="R236" s="125"/>
      <c r="S236" s="125"/>
      <c r="T236" s="126"/>
      <c r="U236" s="126"/>
      <c r="V236" s="126"/>
      <c r="W236" s="126"/>
      <c r="X236" s="126"/>
      <c r="Y236" s="126"/>
    </row>
    <row r="237" spans="1:25">
      <c r="A237" s="124">
        <v>76</v>
      </c>
      <c r="B237" s="579"/>
      <c r="C237" s="580"/>
      <c r="D237" s="581"/>
      <c r="E237" s="125"/>
      <c r="F237" s="125"/>
      <c r="G237" s="125"/>
      <c r="H237" s="125"/>
      <c r="I237" s="125"/>
      <c r="J237" s="125"/>
      <c r="K237" s="125"/>
      <c r="L237" s="125"/>
      <c r="M237" s="125"/>
      <c r="N237" s="125"/>
      <c r="O237" s="125"/>
      <c r="P237" s="125"/>
      <c r="Q237" s="125"/>
      <c r="R237" s="125"/>
      <c r="S237" s="125"/>
      <c r="T237" s="126"/>
      <c r="U237" s="126"/>
      <c r="V237" s="126"/>
      <c r="W237" s="126"/>
      <c r="X237" s="126"/>
      <c r="Y237" s="126"/>
    </row>
    <row r="238" spans="1:25">
      <c r="A238" s="124">
        <v>77</v>
      </c>
      <c r="B238" s="579"/>
      <c r="C238" s="580"/>
      <c r="D238" s="581"/>
      <c r="E238" s="125"/>
      <c r="F238" s="125"/>
      <c r="G238" s="125"/>
      <c r="H238" s="125"/>
      <c r="I238" s="125"/>
      <c r="J238" s="125"/>
      <c r="K238" s="125"/>
      <c r="L238" s="125"/>
      <c r="M238" s="125"/>
      <c r="N238" s="125"/>
      <c r="O238" s="125"/>
      <c r="P238" s="125"/>
      <c r="Q238" s="125"/>
      <c r="R238" s="125"/>
      <c r="S238" s="125"/>
      <c r="T238" s="126"/>
      <c r="U238" s="126"/>
      <c r="V238" s="126"/>
      <c r="W238" s="126"/>
      <c r="X238" s="126"/>
      <c r="Y238" s="126"/>
    </row>
    <row r="239" spans="1:25">
      <c r="A239" s="124">
        <v>78</v>
      </c>
      <c r="B239" s="579"/>
      <c r="C239" s="580"/>
      <c r="D239" s="581"/>
      <c r="E239" s="125"/>
      <c r="F239" s="125"/>
      <c r="G239" s="125"/>
      <c r="H239" s="125"/>
      <c r="I239" s="125"/>
      <c r="J239" s="125"/>
      <c r="K239" s="125"/>
      <c r="L239" s="125"/>
      <c r="M239" s="125"/>
      <c r="N239" s="125"/>
      <c r="O239" s="125"/>
      <c r="P239" s="125"/>
      <c r="Q239" s="125"/>
      <c r="R239" s="125"/>
      <c r="S239" s="125"/>
      <c r="T239" s="126"/>
      <c r="U239" s="126"/>
      <c r="V239" s="126"/>
      <c r="W239" s="126"/>
      <c r="X239" s="126"/>
      <c r="Y239" s="126"/>
    </row>
    <row r="240" spans="1:25">
      <c r="A240" s="124">
        <v>79</v>
      </c>
      <c r="B240" s="579"/>
      <c r="C240" s="580"/>
      <c r="D240" s="581"/>
      <c r="E240" s="125"/>
      <c r="F240" s="125"/>
      <c r="G240" s="125"/>
      <c r="H240" s="125"/>
      <c r="I240" s="125"/>
      <c r="J240" s="125"/>
      <c r="K240" s="125"/>
      <c r="L240" s="125"/>
      <c r="M240" s="125"/>
      <c r="N240" s="125"/>
      <c r="O240" s="125"/>
      <c r="P240" s="125"/>
      <c r="Q240" s="125"/>
      <c r="R240" s="125"/>
      <c r="S240" s="125"/>
      <c r="T240" s="126"/>
      <c r="U240" s="126"/>
      <c r="V240" s="126"/>
      <c r="W240" s="126"/>
      <c r="X240" s="126"/>
      <c r="Y240" s="126"/>
    </row>
    <row r="241" spans="1:25">
      <c r="A241" s="124">
        <v>80</v>
      </c>
      <c r="B241" s="579"/>
      <c r="C241" s="580"/>
      <c r="D241" s="581"/>
      <c r="E241" s="125"/>
      <c r="F241" s="125"/>
      <c r="G241" s="125"/>
      <c r="H241" s="125"/>
      <c r="I241" s="125"/>
      <c r="J241" s="125"/>
      <c r="K241" s="125"/>
      <c r="L241" s="125"/>
      <c r="M241" s="125"/>
      <c r="N241" s="125"/>
      <c r="O241" s="125"/>
      <c r="P241" s="125"/>
      <c r="Q241" s="125"/>
      <c r="R241" s="125"/>
      <c r="S241" s="125"/>
      <c r="T241" s="126"/>
      <c r="U241" s="126"/>
      <c r="V241" s="126"/>
      <c r="W241" s="126"/>
      <c r="X241" s="126"/>
      <c r="Y241" s="126"/>
    </row>
    <row r="242" spans="1:25">
      <c r="A242" s="124">
        <v>81</v>
      </c>
      <c r="B242" s="579"/>
      <c r="C242" s="580"/>
      <c r="D242" s="581"/>
      <c r="E242" s="125"/>
      <c r="F242" s="125"/>
      <c r="G242" s="125"/>
      <c r="H242" s="125"/>
      <c r="I242" s="125"/>
      <c r="J242" s="125"/>
      <c r="K242" s="125"/>
      <c r="L242" s="125"/>
      <c r="M242" s="125"/>
      <c r="N242" s="125"/>
      <c r="O242" s="125"/>
      <c r="P242" s="125"/>
      <c r="Q242" s="125"/>
      <c r="R242" s="125"/>
      <c r="S242" s="125"/>
      <c r="T242" s="126"/>
      <c r="U242" s="126"/>
      <c r="V242" s="126"/>
      <c r="W242" s="126"/>
      <c r="X242" s="126"/>
      <c r="Y242" s="126"/>
    </row>
    <row r="243" spans="1:25">
      <c r="A243" s="124">
        <v>82</v>
      </c>
      <c r="B243" s="579"/>
      <c r="C243" s="580"/>
      <c r="D243" s="581"/>
      <c r="E243" s="125"/>
      <c r="F243" s="125"/>
      <c r="G243" s="125"/>
      <c r="H243" s="125"/>
      <c r="I243" s="125"/>
      <c r="J243" s="125"/>
      <c r="K243" s="125"/>
      <c r="L243" s="125"/>
      <c r="M243" s="125"/>
      <c r="N243" s="125"/>
      <c r="O243" s="125"/>
      <c r="P243" s="125"/>
      <c r="Q243" s="125"/>
      <c r="R243" s="125"/>
      <c r="S243" s="125"/>
      <c r="T243" s="126"/>
      <c r="U243" s="126"/>
      <c r="V243" s="126"/>
      <c r="W243" s="126"/>
      <c r="X243" s="126"/>
      <c r="Y243" s="126"/>
    </row>
    <row r="244" spans="1:25">
      <c r="A244" s="124">
        <v>83</v>
      </c>
      <c r="B244" s="579"/>
      <c r="C244" s="580"/>
      <c r="D244" s="581"/>
      <c r="E244" s="125"/>
      <c r="F244" s="125"/>
      <c r="G244" s="125"/>
      <c r="H244" s="125"/>
      <c r="I244" s="125"/>
      <c r="J244" s="125"/>
      <c r="K244" s="125"/>
      <c r="L244" s="125"/>
      <c r="M244" s="125"/>
      <c r="N244" s="125"/>
      <c r="O244" s="125"/>
      <c r="P244" s="125"/>
      <c r="Q244" s="125"/>
      <c r="R244" s="125"/>
      <c r="S244" s="125"/>
      <c r="T244" s="126"/>
      <c r="U244" s="126"/>
      <c r="V244" s="126"/>
      <c r="W244" s="126"/>
      <c r="X244" s="126"/>
      <c r="Y244" s="126"/>
    </row>
    <row r="245" spans="1:25">
      <c r="A245" s="124">
        <v>84</v>
      </c>
      <c r="B245" s="579"/>
      <c r="C245" s="580"/>
      <c r="D245" s="581"/>
      <c r="E245" s="125"/>
      <c r="F245" s="125"/>
      <c r="G245" s="125"/>
      <c r="H245" s="125"/>
      <c r="I245" s="125"/>
      <c r="J245" s="125"/>
      <c r="K245" s="125"/>
      <c r="L245" s="125"/>
      <c r="M245" s="125"/>
      <c r="N245" s="125"/>
      <c r="O245" s="125"/>
      <c r="P245" s="125"/>
      <c r="Q245" s="125"/>
      <c r="R245" s="125"/>
      <c r="S245" s="125"/>
      <c r="T245" s="126"/>
      <c r="U245" s="126"/>
      <c r="V245" s="126"/>
      <c r="W245" s="126"/>
      <c r="X245" s="126"/>
      <c r="Y245" s="126"/>
    </row>
    <row r="246" spans="1:25">
      <c r="A246" s="124">
        <v>85</v>
      </c>
      <c r="B246" s="579"/>
      <c r="C246" s="580"/>
      <c r="D246" s="581"/>
      <c r="E246" s="125"/>
      <c r="F246" s="125"/>
      <c r="G246" s="125"/>
      <c r="H246" s="125"/>
      <c r="I246" s="125"/>
      <c r="J246" s="125"/>
      <c r="K246" s="125"/>
      <c r="L246" s="125"/>
      <c r="M246" s="125"/>
      <c r="N246" s="125"/>
      <c r="O246" s="125"/>
      <c r="P246" s="125"/>
      <c r="Q246" s="125"/>
      <c r="R246" s="125"/>
      <c r="S246" s="125"/>
      <c r="T246" s="126"/>
      <c r="U246" s="126"/>
      <c r="V246" s="126"/>
      <c r="W246" s="126"/>
      <c r="X246" s="126"/>
      <c r="Y246" s="126"/>
    </row>
    <row r="247" spans="1:25">
      <c r="A247" s="124">
        <v>86</v>
      </c>
      <c r="B247" s="579"/>
      <c r="C247" s="580"/>
      <c r="D247" s="581"/>
      <c r="E247" s="125"/>
      <c r="F247" s="125"/>
      <c r="G247" s="125"/>
      <c r="H247" s="125"/>
      <c r="I247" s="125"/>
      <c r="J247" s="125"/>
      <c r="K247" s="125"/>
      <c r="L247" s="125"/>
      <c r="M247" s="125"/>
      <c r="N247" s="125"/>
      <c r="O247" s="125"/>
      <c r="P247" s="125"/>
      <c r="Q247" s="125"/>
      <c r="R247" s="125"/>
      <c r="S247" s="125"/>
      <c r="T247" s="126"/>
      <c r="U247" s="126"/>
      <c r="V247" s="126"/>
      <c r="W247" s="126"/>
      <c r="X247" s="126"/>
      <c r="Y247" s="126"/>
    </row>
    <row r="248" spans="1:25">
      <c r="A248" s="124">
        <v>87</v>
      </c>
      <c r="B248" s="579"/>
      <c r="C248" s="580"/>
      <c r="D248" s="581"/>
      <c r="E248" s="125"/>
      <c r="F248" s="125"/>
      <c r="G248" s="125"/>
      <c r="H248" s="125"/>
      <c r="I248" s="125"/>
      <c r="J248" s="125"/>
      <c r="K248" s="125"/>
      <c r="L248" s="125"/>
      <c r="M248" s="125"/>
      <c r="N248" s="125"/>
      <c r="O248" s="125"/>
      <c r="P248" s="125"/>
      <c r="Q248" s="125"/>
      <c r="R248" s="125"/>
      <c r="S248" s="125"/>
      <c r="T248" s="126"/>
      <c r="U248" s="126"/>
      <c r="V248" s="126"/>
      <c r="W248" s="126"/>
      <c r="X248" s="126"/>
      <c r="Y248" s="126"/>
    </row>
    <row r="249" spans="1:25">
      <c r="A249" s="124">
        <v>88</v>
      </c>
      <c r="B249" s="579"/>
      <c r="C249" s="580"/>
      <c r="D249" s="581"/>
      <c r="E249" s="125"/>
      <c r="F249" s="125"/>
      <c r="G249" s="125"/>
      <c r="H249" s="125"/>
      <c r="I249" s="125"/>
      <c r="J249" s="125"/>
      <c r="K249" s="125"/>
      <c r="L249" s="125"/>
      <c r="M249" s="125"/>
      <c r="N249" s="125"/>
      <c r="O249" s="125"/>
      <c r="P249" s="125"/>
      <c r="Q249" s="125"/>
      <c r="R249" s="125"/>
      <c r="S249" s="125"/>
      <c r="T249" s="126"/>
      <c r="U249" s="126"/>
      <c r="V249" s="126"/>
      <c r="W249" s="126"/>
      <c r="X249" s="126"/>
      <c r="Y249" s="126"/>
    </row>
    <row r="250" spans="1:25">
      <c r="A250" s="124">
        <v>89</v>
      </c>
      <c r="B250" s="579"/>
      <c r="C250" s="580"/>
      <c r="D250" s="581"/>
      <c r="E250" s="125"/>
      <c r="F250" s="125"/>
      <c r="G250" s="125"/>
      <c r="H250" s="125"/>
      <c r="I250" s="125"/>
      <c r="J250" s="125"/>
      <c r="K250" s="125"/>
      <c r="L250" s="125"/>
      <c r="M250" s="125"/>
      <c r="N250" s="125"/>
      <c r="O250" s="125"/>
      <c r="P250" s="125"/>
      <c r="Q250" s="125"/>
      <c r="R250" s="125"/>
      <c r="S250" s="125"/>
      <c r="T250" s="126"/>
      <c r="U250" s="126"/>
      <c r="V250" s="126"/>
      <c r="W250" s="126"/>
      <c r="X250" s="126"/>
      <c r="Y250" s="126"/>
    </row>
    <row r="251" spans="1:25">
      <c r="A251" s="124">
        <v>90</v>
      </c>
      <c r="B251" s="579"/>
      <c r="C251" s="580"/>
      <c r="D251" s="581"/>
      <c r="E251" s="125"/>
      <c r="F251" s="125"/>
      <c r="G251" s="125"/>
      <c r="H251" s="125"/>
      <c r="I251" s="125"/>
      <c r="J251" s="125"/>
      <c r="K251" s="125"/>
      <c r="L251" s="125"/>
      <c r="M251" s="125"/>
      <c r="N251" s="125"/>
      <c r="O251" s="125"/>
      <c r="P251" s="125"/>
      <c r="Q251" s="125"/>
      <c r="R251" s="125"/>
      <c r="S251" s="125"/>
      <c r="T251" s="126"/>
      <c r="U251" s="126"/>
      <c r="V251" s="126"/>
      <c r="W251" s="126"/>
      <c r="X251" s="126"/>
      <c r="Y251" s="126"/>
    </row>
    <row r="252" spans="1:25">
      <c r="A252" s="124">
        <v>91</v>
      </c>
      <c r="B252" s="579"/>
      <c r="C252" s="580"/>
      <c r="D252" s="581"/>
      <c r="E252" s="125"/>
      <c r="F252" s="125"/>
      <c r="G252" s="125"/>
      <c r="H252" s="125"/>
      <c r="I252" s="125"/>
      <c r="J252" s="125"/>
      <c r="K252" s="125"/>
      <c r="L252" s="125"/>
      <c r="M252" s="125"/>
      <c r="N252" s="125"/>
      <c r="O252" s="125"/>
      <c r="P252" s="125"/>
      <c r="Q252" s="125"/>
      <c r="R252" s="125"/>
      <c r="S252" s="125"/>
      <c r="T252" s="126"/>
      <c r="U252" s="126"/>
      <c r="V252" s="126"/>
      <c r="W252" s="126"/>
      <c r="X252" s="126"/>
      <c r="Y252" s="126"/>
    </row>
    <row r="253" spans="1:25">
      <c r="A253" s="124">
        <v>92</v>
      </c>
      <c r="B253" s="579"/>
      <c r="C253" s="580"/>
      <c r="D253" s="581"/>
      <c r="E253" s="125"/>
      <c r="F253" s="125"/>
      <c r="G253" s="125"/>
      <c r="H253" s="125"/>
      <c r="I253" s="125"/>
      <c r="J253" s="125"/>
      <c r="K253" s="125"/>
      <c r="L253" s="125"/>
      <c r="M253" s="125"/>
      <c r="N253" s="125"/>
      <c r="O253" s="125"/>
      <c r="P253" s="125"/>
      <c r="Q253" s="125"/>
      <c r="R253" s="125"/>
      <c r="S253" s="125"/>
      <c r="T253" s="126"/>
      <c r="U253" s="126"/>
      <c r="V253" s="126"/>
      <c r="W253" s="126"/>
      <c r="X253" s="126"/>
      <c r="Y253" s="126"/>
    </row>
    <row r="254" spans="1:25">
      <c r="A254" s="124">
        <v>93</v>
      </c>
      <c r="B254" s="579"/>
      <c r="C254" s="580"/>
      <c r="D254" s="581"/>
      <c r="E254" s="125"/>
      <c r="F254" s="125"/>
      <c r="G254" s="125"/>
      <c r="H254" s="125"/>
      <c r="I254" s="125"/>
      <c r="J254" s="125"/>
      <c r="K254" s="125"/>
      <c r="L254" s="125"/>
      <c r="M254" s="125"/>
      <c r="N254" s="125"/>
      <c r="O254" s="125"/>
      <c r="P254" s="125"/>
      <c r="Q254" s="125"/>
      <c r="R254" s="125"/>
      <c r="S254" s="125"/>
      <c r="T254" s="126"/>
      <c r="U254" s="126"/>
      <c r="V254" s="126"/>
      <c r="W254" s="126"/>
      <c r="X254" s="126"/>
      <c r="Y254" s="126"/>
    </row>
    <row r="255" spans="1:25">
      <c r="A255" s="124">
        <v>94</v>
      </c>
      <c r="B255" s="579"/>
      <c r="C255" s="580"/>
      <c r="D255" s="581"/>
      <c r="E255" s="125"/>
      <c r="F255" s="125"/>
      <c r="G255" s="125"/>
      <c r="H255" s="125"/>
      <c r="I255" s="125"/>
      <c r="J255" s="125"/>
      <c r="K255" s="125"/>
      <c r="L255" s="125"/>
      <c r="M255" s="125"/>
      <c r="N255" s="125"/>
      <c r="O255" s="125"/>
      <c r="P255" s="125"/>
      <c r="Q255" s="125"/>
      <c r="R255" s="125"/>
      <c r="S255" s="125"/>
      <c r="T255" s="126"/>
      <c r="U255" s="126"/>
      <c r="V255" s="126"/>
      <c r="W255" s="126"/>
      <c r="X255" s="126"/>
      <c r="Y255" s="126"/>
    </row>
    <row r="256" spans="1:25">
      <c r="A256" s="124">
        <v>95</v>
      </c>
      <c r="B256" s="579"/>
      <c r="C256" s="580"/>
      <c r="D256" s="581"/>
      <c r="E256" s="125"/>
      <c r="F256" s="125"/>
      <c r="G256" s="125"/>
      <c r="H256" s="125"/>
      <c r="I256" s="125"/>
      <c r="J256" s="125"/>
      <c r="K256" s="125"/>
      <c r="L256" s="125"/>
      <c r="M256" s="125"/>
      <c r="N256" s="125"/>
      <c r="O256" s="125"/>
      <c r="P256" s="125"/>
      <c r="Q256" s="125"/>
      <c r="R256" s="125"/>
      <c r="S256" s="125"/>
      <c r="T256" s="126"/>
      <c r="U256" s="126"/>
      <c r="V256" s="126"/>
      <c r="W256" s="126"/>
      <c r="X256" s="126"/>
      <c r="Y256" s="126"/>
    </row>
    <row r="257" spans="1:25">
      <c r="A257" s="124">
        <v>96</v>
      </c>
      <c r="B257" s="579"/>
      <c r="C257" s="580"/>
      <c r="D257" s="581"/>
      <c r="E257" s="125"/>
      <c r="F257" s="125"/>
      <c r="G257" s="125"/>
      <c r="H257" s="125"/>
      <c r="I257" s="125"/>
      <c r="J257" s="125"/>
      <c r="K257" s="125"/>
      <c r="L257" s="125"/>
      <c r="M257" s="125"/>
      <c r="N257" s="125"/>
      <c r="O257" s="125"/>
      <c r="P257" s="125"/>
      <c r="Q257" s="125"/>
      <c r="R257" s="125"/>
      <c r="S257" s="125"/>
      <c r="T257" s="126"/>
      <c r="U257" s="126"/>
      <c r="V257" s="126"/>
      <c r="W257" s="126"/>
      <c r="X257" s="126"/>
      <c r="Y257" s="126"/>
    </row>
    <row r="258" spans="1:25">
      <c r="A258" s="124">
        <v>97</v>
      </c>
      <c r="B258" s="579"/>
      <c r="C258" s="580"/>
      <c r="D258" s="581"/>
      <c r="E258" s="125"/>
      <c r="F258" s="125"/>
      <c r="G258" s="125"/>
      <c r="H258" s="125"/>
      <c r="I258" s="125"/>
      <c r="J258" s="125"/>
      <c r="K258" s="125"/>
      <c r="L258" s="125"/>
      <c r="M258" s="125"/>
      <c r="N258" s="125"/>
      <c r="O258" s="125"/>
      <c r="P258" s="125"/>
      <c r="Q258" s="125"/>
      <c r="R258" s="125"/>
      <c r="S258" s="125"/>
      <c r="T258" s="126"/>
      <c r="U258" s="126"/>
      <c r="V258" s="126"/>
      <c r="W258" s="126"/>
      <c r="X258" s="126"/>
      <c r="Y258" s="126"/>
    </row>
    <row r="259" spans="1:25">
      <c r="A259" s="124">
        <v>98</v>
      </c>
      <c r="B259" s="579"/>
      <c r="C259" s="580"/>
      <c r="D259" s="581"/>
      <c r="E259" s="125"/>
      <c r="F259" s="125"/>
      <c r="G259" s="125"/>
      <c r="H259" s="125"/>
      <c r="I259" s="125"/>
      <c r="J259" s="125"/>
      <c r="K259" s="125"/>
      <c r="L259" s="125"/>
      <c r="M259" s="125"/>
      <c r="N259" s="125"/>
      <c r="O259" s="125"/>
      <c r="P259" s="125"/>
      <c r="Q259" s="125"/>
      <c r="R259" s="125"/>
      <c r="S259" s="125"/>
      <c r="T259" s="126"/>
      <c r="U259" s="126"/>
      <c r="V259" s="126"/>
      <c r="W259" s="126"/>
      <c r="X259" s="126"/>
      <c r="Y259" s="126"/>
    </row>
    <row r="260" spans="1:25">
      <c r="A260" s="124">
        <v>99</v>
      </c>
      <c r="B260" s="579"/>
      <c r="C260" s="580"/>
      <c r="D260" s="581"/>
      <c r="E260" s="125"/>
      <c r="F260" s="125"/>
      <c r="G260" s="125"/>
      <c r="H260" s="125"/>
      <c r="I260" s="125"/>
      <c r="J260" s="125"/>
      <c r="K260" s="125"/>
      <c r="L260" s="125"/>
      <c r="M260" s="125"/>
      <c r="N260" s="125"/>
      <c r="O260" s="125"/>
      <c r="P260" s="125"/>
      <c r="Q260" s="125"/>
      <c r="R260" s="125"/>
      <c r="S260" s="125"/>
      <c r="T260" s="126"/>
      <c r="U260" s="126"/>
      <c r="V260" s="126"/>
      <c r="W260" s="126"/>
      <c r="X260" s="126"/>
      <c r="Y260" s="126"/>
    </row>
    <row r="261" spans="1:25">
      <c r="A261" s="124">
        <v>100</v>
      </c>
      <c r="B261" s="579"/>
      <c r="C261" s="580"/>
      <c r="D261" s="581"/>
      <c r="E261" s="125"/>
      <c r="F261" s="125"/>
      <c r="G261" s="125"/>
      <c r="H261" s="125"/>
      <c r="I261" s="125"/>
      <c r="J261" s="125"/>
      <c r="K261" s="125"/>
      <c r="L261" s="125"/>
      <c r="M261" s="125"/>
      <c r="N261" s="125"/>
      <c r="O261" s="125"/>
      <c r="P261" s="125"/>
      <c r="Q261" s="125"/>
      <c r="R261" s="125"/>
      <c r="S261" s="125"/>
      <c r="T261" s="126"/>
      <c r="U261" s="126"/>
      <c r="V261" s="126"/>
      <c r="W261" s="126"/>
      <c r="X261" s="126"/>
      <c r="Y261" s="126"/>
    </row>
    <row r="262" spans="1:25">
      <c r="A262" s="124">
        <v>101</v>
      </c>
      <c r="B262" s="579"/>
      <c r="C262" s="580"/>
      <c r="D262" s="581"/>
      <c r="E262" s="125"/>
      <c r="F262" s="125"/>
      <c r="G262" s="125"/>
      <c r="H262" s="125"/>
      <c r="I262" s="125"/>
      <c r="J262" s="125"/>
      <c r="K262" s="125"/>
      <c r="L262" s="125"/>
      <c r="M262" s="125"/>
      <c r="N262" s="125"/>
      <c r="O262" s="125"/>
      <c r="P262" s="125"/>
      <c r="Q262" s="125"/>
      <c r="R262" s="125"/>
      <c r="S262" s="125"/>
      <c r="T262" s="126"/>
      <c r="U262" s="126"/>
      <c r="V262" s="126"/>
      <c r="W262" s="126"/>
      <c r="X262" s="126"/>
      <c r="Y262" s="126"/>
    </row>
    <row r="263" spans="1:25">
      <c r="A263" s="124">
        <v>102</v>
      </c>
      <c r="B263" s="579"/>
      <c r="C263" s="580"/>
      <c r="D263" s="581"/>
      <c r="E263" s="125"/>
      <c r="F263" s="125"/>
      <c r="G263" s="125"/>
      <c r="H263" s="125"/>
      <c r="I263" s="125"/>
      <c r="J263" s="125"/>
      <c r="K263" s="125"/>
      <c r="L263" s="125"/>
      <c r="M263" s="125"/>
      <c r="N263" s="125"/>
      <c r="O263" s="125"/>
      <c r="P263" s="125"/>
      <c r="Q263" s="125"/>
      <c r="R263" s="125"/>
      <c r="S263" s="125"/>
      <c r="T263" s="126"/>
      <c r="U263" s="126"/>
      <c r="V263" s="126"/>
      <c r="W263" s="126"/>
      <c r="X263" s="126"/>
      <c r="Y263" s="126"/>
    </row>
    <row r="264" spans="1:25">
      <c r="A264" s="124">
        <v>103</v>
      </c>
      <c r="B264" s="579"/>
      <c r="C264" s="580"/>
      <c r="D264" s="581"/>
      <c r="E264" s="125"/>
      <c r="F264" s="125"/>
      <c r="G264" s="125"/>
      <c r="H264" s="125"/>
      <c r="I264" s="125"/>
      <c r="J264" s="125"/>
      <c r="K264" s="125"/>
      <c r="L264" s="125"/>
      <c r="M264" s="125"/>
      <c r="N264" s="125"/>
      <c r="O264" s="125"/>
      <c r="P264" s="125"/>
      <c r="Q264" s="125"/>
      <c r="R264" s="125"/>
      <c r="S264" s="125"/>
      <c r="T264" s="126"/>
      <c r="U264" s="126"/>
      <c r="V264" s="126"/>
      <c r="W264" s="126"/>
      <c r="X264" s="126"/>
      <c r="Y264" s="126"/>
    </row>
    <row r="265" spans="1:25">
      <c r="A265" s="124">
        <v>104</v>
      </c>
      <c r="B265" s="579"/>
      <c r="C265" s="580"/>
      <c r="D265" s="581"/>
      <c r="E265" s="125"/>
      <c r="F265" s="125"/>
      <c r="G265" s="125"/>
      <c r="H265" s="125"/>
      <c r="I265" s="125"/>
      <c r="J265" s="125"/>
      <c r="K265" s="125"/>
      <c r="L265" s="125"/>
      <c r="M265" s="125"/>
      <c r="N265" s="125"/>
      <c r="O265" s="125"/>
      <c r="P265" s="125"/>
      <c r="Q265" s="125"/>
      <c r="R265" s="125"/>
      <c r="S265" s="125"/>
      <c r="T265" s="126"/>
      <c r="U265" s="126"/>
      <c r="V265" s="126"/>
      <c r="W265" s="126"/>
      <c r="X265" s="126"/>
      <c r="Y265" s="126"/>
    </row>
    <row r="266" spans="1:25">
      <c r="A266" s="124">
        <v>105</v>
      </c>
      <c r="B266" s="579"/>
      <c r="C266" s="580"/>
      <c r="D266" s="581"/>
      <c r="E266" s="125"/>
      <c r="F266" s="125"/>
      <c r="G266" s="125"/>
      <c r="H266" s="125"/>
      <c r="I266" s="125"/>
      <c r="J266" s="125"/>
      <c r="K266" s="125"/>
      <c r="L266" s="125"/>
      <c r="M266" s="125"/>
      <c r="N266" s="125"/>
      <c r="O266" s="125"/>
      <c r="P266" s="125"/>
      <c r="Q266" s="125"/>
      <c r="R266" s="125"/>
      <c r="S266" s="125"/>
      <c r="T266" s="126"/>
      <c r="U266" s="126"/>
      <c r="V266" s="126"/>
      <c r="W266" s="126"/>
      <c r="X266" s="126"/>
      <c r="Y266" s="126"/>
    </row>
    <row r="267" spans="1:25">
      <c r="A267" s="124">
        <v>106</v>
      </c>
      <c r="B267" s="579"/>
      <c r="C267" s="580"/>
      <c r="D267" s="581"/>
      <c r="E267" s="125"/>
      <c r="F267" s="125"/>
      <c r="G267" s="125"/>
      <c r="H267" s="125"/>
      <c r="I267" s="125"/>
      <c r="J267" s="125"/>
      <c r="K267" s="125"/>
      <c r="L267" s="125"/>
      <c r="M267" s="125"/>
      <c r="N267" s="125"/>
      <c r="O267" s="125"/>
      <c r="P267" s="125"/>
      <c r="Q267" s="125"/>
      <c r="R267" s="125"/>
      <c r="S267" s="125"/>
      <c r="T267" s="126"/>
      <c r="U267" s="126"/>
      <c r="V267" s="126"/>
      <c r="W267" s="126"/>
      <c r="X267" s="126"/>
      <c r="Y267" s="126"/>
    </row>
    <row r="268" spans="1:25">
      <c r="A268" s="124">
        <v>107</v>
      </c>
      <c r="B268" s="579"/>
      <c r="C268" s="580"/>
      <c r="D268" s="581"/>
      <c r="E268" s="125"/>
      <c r="F268" s="125"/>
      <c r="G268" s="125"/>
      <c r="H268" s="125"/>
      <c r="I268" s="125"/>
      <c r="J268" s="125"/>
      <c r="K268" s="125"/>
      <c r="L268" s="125"/>
      <c r="M268" s="125"/>
      <c r="N268" s="125"/>
      <c r="O268" s="125"/>
      <c r="P268" s="125"/>
      <c r="Q268" s="125"/>
      <c r="R268" s="125"/>
      <c r="S268" s="125"/>
      <c r="T268" s="126"/>
      <c r="U268" s="126"/>
      <c r="V268" s="126"/>
      <c r="W268" s="126"/>
      <c r="X268" s="126"/>
      <c r="Y268" s="126"/>
    </row>
    <row r="269" spans="1:25">
      <c r="A269" s="124">
        <v>108</v>
      </c>
      <c r="B269" s="579"/>
      <c r="C269" s="580"/>
      <c r="D269" s="581"/>
      <c r="E269" s="125"/>
      <c r="F269" s="125"/>
      <c r="G269" s="125"/>
      <c r="H269" s="125"/>
      <c r="I269" s="125"/>
      <c r="J269" s="125"/>
      <c r="K269" s="125"/>
      <c r="L269" s="125"/>
      <c r="M269" s="125"/>
      <c r="N269" s="125"/>
      <c r="O269" s="125"/>
      <c r="P269" s="125"/>
      <c r="Q269" s="125"/>
      <c r="R269" s="125"/>
      <c r="S269" s="125"/>
      <c r="T269" s="126"/>
      <c r="U269" s="126"/>
      <c r="V269" s="126"/>
      <c r="W269" s="126"/>
      <c r="X269" s="126"/>
      <c r="Y269" s="126"/>
    </row>
    <row r="270" spans="1:25">
      <c r="A270" s="124">
        <v>109</v>
      </c>
      <c r="B270" s="579"/>
      <c r="C270" s="580"/>
      <c r="D270" s="581"/>
      <c r="E270" s="125"/>
      <c r="F270" s="125"/>
      <c r="G270" s="125"/>
      <c r="H270" s="125"/>
      <c r="I270" s="125"/>
      <c r="J270" s="125"/>
      <c r="K270" s="125"/>
      <c r="L270" s="125"/>
      <c r="M270" s="125"/>
      <c r="N270" s="125"/>
      <c r="O270" s="125"/>
      <c r="P270" s="125"/>
      <c r="Q270" s="125"/>
      <c r="R270" s="125"/>
      <c r="S270" s="125"/>
      <c r="T270" s="126"/>
      <c r="U270" s="126"/>
      <c r="V270" s="126"/>
      <c r="W270" s="126"/>
      <c r="X270" s="126"/>
      <c r="Y270" s="126"/>
    </row>
    <row r="271" spans="1:25">
      <c r="A271" s="124">
        <v>110</v>
      </c>
      <c r="B271" s="579"/>
      <c r="C271" s="580"/>
      <c r="D271" s="581"/>
      <c r="E271" s="125"/>
      <c r="F271" s="125"/>
      <c r="G271" s="125"/>
      <c r="H271" s="125"/>
      <c r="I271" s="125"/>
      <c r="J271" s="125"/>
      <c r="K271" s="125"/>
      <c r="L271" s="125"/>
      <c r="M271" s="125"/>
      <c r="N271" s="125"/>
      <c r="O271" s="125"/>
      <c r="P271" s="125"/>
      <c r="Q271" s="125"/>
      <c r="R271" s="125"/>
      <c r="S271" s="125"/>
      <c r="T271" s="126"/>
      <c r="U271" s="126"/>
      <c r="V271" s="126"/>
      <c r="W271" s="126"/>
      <c r="X271" s="126"/>
      <c r="Y271" s="126"/>
    </row>
    <row r="272" spans="1:25">
      <c r="A272" s="124">
        <v>111</v>
      </c>
      <c r="B272" s="579"/>
      <c r="C272" s="580"/>
      <c r="D272" s="581"/>
      <c r="E272" s="125"/>
      <c r="F272" s="125"/>
      <c r="G272" s="125"/>
      <c r="H272" s="125"/>
      <c r="I272" s="125"/>
      <c r="J272" s="125"/>
      <c r="K272" s="125"/>
      <c r="L272" s="125"/>
      <c r="M272" s="125"/>
      <c r="N272" s="125"/>
      <c r="O272" s="125"/>
      <c r="P272" s="125"/>
      <c r="Q272" s="125"/>
      <c r="R272" s="125"/>
      <c r="S272" s="125"/>
      <c r="T272" s="126"/>
      <c r="U272" s="126"/>
      <c r="V272" s="126"/>
      <c r="W272" s="126"/>
      <c r="X272" s="126"/>
      <c r="Y272" s="126"/>
    </row>
    <row r="273" spans="1:25">
      <c r="A273" s="124">
        <v>112</v>
      </c>
      <c r="B273" s="579"/>
      <c r="C273" s="580"/>
      <c r="D273" s="581"/>
      <c r="E273" s="125"/>
      <c r="F273" s="125"/>
      <c r="G273" s="125"/>
      <c r="H273" s="125"/>
      <c r="I273" s="125"/>
      <c r="J273" s="125"/>
      <c r="K273" s="125"/>
      <c r="L273" s="125"/>
      <c r="M273" s="125"/>
      <c r="N273" s="125"/>
      <c r="O273" s="125"/>
      <c r="P273" s="125"/>
      <c r="Q273" s="125"/>
      <c r="R273" s="125"/>
      <c r="S273" s="125"/>
      <c r="T273" s="126"/>
      <c r="U273" s="126"/>
      <c r="V273" s="126"/>
      <c r="W273" s="126"/>
      <c r="X273" s="126"/>
      <c r="Y273" s="126"/>
    </row>
    <row r="274" spans="1:25">
      <c r="A274" s="124">
        <v>113</v>
      </c>
      <c r="B274" s="579"/>
      <c r="C274" s="580"/>
      <c r="D274" s="581"/>
      <c r="E274" s="125"/>
      <c r="F274" s="125"/>
      <c r="G274" s="125"/>
      <c r="H274" s="125"/>
      <c r="I274" s="125"/>
      <c r="J274" s="125"/>
      <c r="K274" s="125"/>
      <c r="L274" s="125"/>
      <c r="M274" s="125"/>
      <c r="N274" s="125"/>
      <c r="O274" s="125"/>
      <c r="P274" s="125"/>
      <c r="Q274" s="125"/>
      <c r="R274" s="125"/>
      <c r="S274" s="125"/>
      <c r="T274" s="126"/>
      <c r="U274" s="126"/>
      <c r="V274" s="126"/>
      <c r="W274" s="126"/>
      <c r="X274" s="126"/>
      <c r="Y274" s="126"/>
    </row>
    <row r="275" spans="1:25">
      <c r="A275" s="124">
        <v>114</v>
      </c>
      <c r="B275" s="579"/>
      <c r="C275" s="580"/>
      <c r="D275" s="581"/>
      <c r="E275" s="125"/>
      <c r="F275" s="125"/>
      <c r="G275" s="125"/>
      <c r="H275" s="125"/>
      <c r="I275" s="125"/>
      <c r="J275" s="125"/>
      <c r="K275" s="125"/>
      <c r="L275" s="125"/>
      <c r="M275" s="125"/>
      <c r="N275" s="125"/>
      <c r="O275" s="125"/>
      <c r="P275" s="125"/>
      <c r="Q275" s="125"/>
      <c r="R275" s="125"/>
      <c r="S275" s="125"/>
      <c r="T275" s="126"/>
      <c r="U275" s="126"/>
      <c r="V275" s="126"/>
      <c r="W275" s="126"/>
      <c r="X275" s="126"/>
      <c r="Y275" s="126"/>
    </row>
    <row r="276" spans="1:25">
      <c r="A276" s="124">
        <v>115</v>
      </c>
      <c r="B276" s="579"/>
      <c r="C276" s="580"/>
      <c r="D276" s="581"/>
      <c r="E276" s="125"/>
      <c r="F276" s="125"/>
      <c r="G276" s="125"/>
      <c r="H276" s="125"/>
      <c r="I276" s="125"/>
      <c r="J276" s="125"/>
      <c r="K276" s="125"/>
      <c r="L276" s="125"/>
      <c r="M276" s="125"/>
      <c r="N276" s="125"/>
      <c r="O276" s="125"/>
      <c r="P276" s="125"/>
      <c r="Q276" s="125"/>
      <c r="R276" s="125"/>
      <c r="S276" s="125"/>
      <c r="T276" s="126"/>
      <c r="U276" s="126"/>
      <c r="V276" s="126"/>
      <c r="W276" s="126"/>
      <c r="X276" s="126"/>
      <c r="Y276" s="126"/>
    </row>
    <row r="277" spans="1:25">
      <c r="A277" s="124">
        <v>116</v>
      </c>
      <c r="B277" s="579"/>
      <c r="C277" s="580"/>
      <c r="D277" s="581"/>
      <c r="E277" s="125"/>
      <c r="F277" s="125"/>
      <c r="G277" s="125"/>
      <c r="H277" s="125"/>
      <c r="I277" s="125"/>
      <c r="J277" s="125"/>
      <c r="K277" s="125"/>
      <c r="L277" s="125"/>
      <c r="M277" s="125"/>
      <c r="N277" s="125"/>
      <c r="O277" s="125"/>
      <c r="P277" s="125"/>
      <c r="Q277" s="125"/>
      <c r="R277" s="125"/>
      <c r="S277" s="125"/>
      <c r="T277" s="126"/>
      <c r="U277" s="126"/>
      <c r="V277" s="126"/>
      <c r="W277" s="126"/>
      <c r="X277" s="126"/>
      <c r="Y277" s="126"/>
    </row>
    <row r="278" spans="1:25">
      <c r="A278" s="124">
        <v>117</v>
      </c>
      <c r="B278" s="579"/>
      <c r="C278" s="580"/>
      <c r="D278" s="581"/>
      <c r="E278" s="125"/>
      <c r="F278" s="125"/>
      <c r="G278" s="125"/>
      <c r="H278" s="125"/>
      <c r="I278" s="125"/>
      <c r="J278" s="125"/>
      <c r="K278" s="125"/>
      <c r="L278" s="125"/>
      <c r="M278" s="125"/>
      <c r="N278" s="125"/>
      <c r="O278" s="125"/>
      <c r="P278" s="125"/>
      <c r="Q278" s="125"/>
      <c r="R278" s="125"/>
      <c r="S278" s="125"/>
      <c r="T278" s="126"/>
      <c r="U278" s="126"/>
      <c r="V278" s="126"/>
      <c r="W278" s="126"/>
      <c r="X278" s="126"/>
      <c r="Y278" s="126"/>
    </row>
    <row r="279" spans="1:25">
      <c r="A279" s="124">
        <v>118</v>
      </c>
      <c r="B279" s="579"/>
      <c r="C279" s="580"/>
      <c r="D279" s="581"/>
      <c r="E279" s="125"/>
      <c r="F279" s="125"/>
      <c r="G279" s="125"/>
      <c r="H279" s="125"/>
      <c r="I279" s="125"/>
      <c r="J279" s="125"/>
      <c r="K279" s="125"/>
      <c r="L279" s="125"/>
      <c r="M279" s="125"/>
      <c r="N279" s="125"/>
      <c r="O279" s="125"/>
      <c r="P279" s="125"/>
      <c r="Q279" s="125"/>
      <c r="R279" s="125"/>
      <c r="S279" s="125"/>
      <c r="T279" s="126"/>
      <c r="U279" s="126"/>
      <c r="V279" s="126"/>
      <c r="W279" s="126"/>
      <c r="X279" s="126"/>
      <c r="Y279" s="126"/>
    </row>
    <row r="280" spans="1:25">
      <c r="A280" s="124">
        <v>119</v>
      </c>
      <c r="B280" s="579"/>
      <c r="C280" s="580"/>
      <c r="D280" s="581"/>
      <c r="E280" s="125"/>
      <c r="F280" s="125"/>
      <c r="G280" s="125"/>
      <c r="H280" s="125"/>
      <c r="I280" s="125"/>
      <c r="J280" s="125"/>
      <c r="K280" s="125"/>
      <c r="L280" s="125"/>
      <c r="M280" s="125"/>
      <c r="N280" s="125"/>
      <c r="O280" s="125"/>
      <c r="P280" s="125"/>
      <c r="Q280" s="125"/>
      <c r="R280" s="125"/>
      <c r="S280" s="125"/>
      <c r="T280" s="126"/>
      <c r="U280" s="126"/>
      <c r="V280" s="126"/>
      <c r="W280" s="126"/>
      <c r="X280" s="126"/>
      <c r="Y280" s="126"/>
    </row>
    <row r="281" spans="1:25">
      <c r="A281" s="124">
        <v>120</v>
      </c>
      <c r="B281" s="579"/>
      <c r="C281" s="580"/>
      <c r="D281" s="581"/>
      <c r="E281" s="125"/>
      <c r="F281" s="125"/>
      <c r="G281" s="125"/>
      <c r="H281" s="125"/>
      <c r="I281" s="125"/>
      <c r="J281" s="125"/>
      <c r="K281" s="125"/>
      <c r="L281" s="125"/>
      <c r="M281" s="125"/>
      <c r="N281" s="125"/>
      <c r="O281" s="125"/>
      <c r="P281" s="125"/>
      <c r="Q281" s="125"/>
      <c r="R281" s="125"/>
      <c r="S281" s="125"/>
      <c r="T281" s="126"/>
      <c r="U281" s="126"/>
      <c r="V281" s="126"/>
      <c r="W281" s="126"/>
      <c r="X281" s="126"/>
      <c r="Y281" s="126"/>
    </row>
    <row r="282" spans="1:25">
      <c r="A282" s="124">
        <v>121</v>
      </c>
      <c r="B282" s="579"/>
      <c r="C282" s="580"/>
      <c r="D282" s="581"/>
      <c r="E282" s="125"/>
      <c r="F282" s="125"/>
      <c r="G282" s="125"/>
      <c r="H282" s="125"/>
      <c r="I282" s="125"/>
      <c r="J282" s="125"/>
      <c r="K282" s="125"/>
      <c r="L282" s="125"/>
      <c r="M282" s="125"/>
      <c r="N282" s="125"/>
      <c r="O282" s="125"/>
      <c r="P282" s="125"/>
      <c r="Q282" s="125"/>
      <c r="R282" s="125"/>
      <c r="S282" s="125"/>
      <c r="T282" s="126"/>
      <c r="U282" s="126"/>
      <c r="V282" s="126"/>
      <c r="W282" s="126"/>
      <c r="X282" s="126"/>
      <c r="Y282" s="126"/>
    </row>
    <row r="283" spans="1:25">
      <c r="A283" s="124">
        <v>122</v>
      </c>
      <c r="B283" s="579"/>
      <c r="C283" s="580"/>
      <c r="D283" s="581"/>
      <c r="E283" s="125"/>
      <c r="F283" s="125"/>
      <c r="G283" s="125"/>
      <c r="H283" s="125"/>
      <c r="I283" s="125"/>
      <c r="J283" s="125"/>
      <c r="K283" s="125"/>
      <c r="L283" s="125"/>
      <c r="M283" s="125"/>
      <c r="N283" s="125"/>
      <c r="O283" s="125"/>
      <c r="P283" s="125"/>
      <c r="Q283" s="125"/>
      <c r="R283" s="125"/>
      <c r="S283" s="125"/>
      <c r="T283" s="126"/>
      <c r="U283" s="126"/>
      <c r="V283" s="126"/>
      <c r="W283" s="126"/>
      <c r="X283" s="126"/>
      <c r="Y283" s="126"/>
    </row>
    <row r="284" spans="1:25">
      <c r="A284" s="124">
        <v>123</v>
      </c>
      <c r="B284" s="579"/>
      <c r="C284" s="580"/>
      <c r="D284" s="581"/>
      <c r="E284" s="125"/>
      <c r="F284" s="125"/>
      <c r="G284" s="125"/>
      <c r="H284" s="125"/>
      <c r="I284" s="125"/>
      <c r="J284" s="125"/>
      <c r="K284" s="125"/>
      <c r="L284" s="125"/>
      <c r="M284" s="125"/>
      <c r="N284" s="125"/>
      <c r="O284" s="125"/>
      <c r="P284" s="125"/>
      <c r="Q284" s="125"/>
      <c r="R284" s="125"/>
      <c r="S284" s="125"/>
      <c r="T284" s="126"/>
      <c r="U284" s="126"/>
      <c r="V284" s="126"/>
      <c r="W284" s="126"/>
      <c r="X284" s="126"/>
      <c r="Y284" s="126"/>
    </row>
    <row r="285" spans="1:25">
      <c r="A285" s="124">
        <v>124</v>
      </c>
      <c r="B285" s="579"/>
      <c r="C285" s="580"/>
      <c r="D285" s="581"/>
      <c r="E285" s="125"/>
      <c r="F285" s="125"/>
      <c r="G285" s="125"/>
      <c r="H285" s="125"/>
      <c r="I285" s="125"/>
      <c r="J285" s="125"/>
      <c r="K285" s="125"/>
      <c r="L285" s="125"/>
      <c r="M285" s="125"/>
      <c r="N285" s="125"/>
      <c r="O285" s="125"/>
      <c r="P285" s="125"/>
      <c r="Q285" s="125"/>
      <c r="R285" s="125"/>
      <c r="S285" s="125"/>
      <c r="T285" s="126"/>
      <c r="U285" s="126"/>
      <c r="V285" s="126"/>
      <c r="W285" s="126"/>
      <c r="X285" s="126"/>
      <c r="Y285" s="126"/>
    </row>
    <row r="286" spans="1:25">
      <c r="A286" s="124">
        <v>125</v>
      </c>
      <c r="B286" s="579"/>
      <c r="C286" s="580"/>
      <c r="D286" s="581"/>
      <c r="E286" s="125"/>
      <c r="F286" s="125"/>
      <c r="G286" s="125"/>
      <c r="H286" s="125"/>
      <c r="I286" s="125"/>
      <c r="J286" s="125"/>
      <c r="K286" s="125"/>
      <c r="L286" s="125"/>
      <c r="M286" s="125"/>
      <c r="N286" s="125"/>
      <c r="O286" s="125"/>
      <c r="P286" s="125"/>
      <c r="Q286" s="125"/>
      <c r="R286" s="125"/>
      <c r="S286" s="125"/>
      <c r="T286" s="126"/>
      <c r="U286" s="126"/>
      <c r="V286" s="126"/>
      <c r="W286" s="126"/>
      <c r="X286" s="126"/>
      <c r="Y286" s="126"/>
    </row>
    <row r="287" spans="1:25">
      <c r="A287" s="124">
        <v>126</v>
      </c>
      <c r="B287" s="579"/>
      <c r="C287" s="580"/>
      <c r="D287" s="581"/>
      <c r="E287" s="125"/>
      <c r="F287" s="125"/>
      <c r="G287" s="125"/>
      <c r="H287" s="125"/>
      <c r="I287" s="125"/>
      <c r="J287" s="125"/>
      <c r="K287" s="125"/>
      <c r="L287" s="125"/>
      <c r="M287" s="125"/>
      <c r="N287" s="125"/>
      <c r="O287" s="125"/>
      <c r="P287" s="125"/>
      <c r="Q287" s="125"/>
      <c r="R287" s="125"/>
      <c r="S287" s="125"/>
      <c r="T287" s="126"/>
      <c r="U287" s="126"/>
      <c r="V287" s="126"/>
      <c r="W287" s="126"/>
      <c r="X287" s="126"/>
      <c r="Y287" s="126"/>
    </row>
    <row r="288" spans="1:25">
      <c r="A288" s="124">
        <v>127</v>
      </c>
      <c r="B288" s="579"/>
      <c r="C288" s="580"/>
      <c r="D288" s="581"/>
      <c r="E288" s="125"/>
      <c r="F288" s="125"/>
      <c r="G288" s="125"/>
      <c r="H288" s="125"/>
      <c r="I288" s="125"/>
      <c r="J288" s="125"/>
      <c r="K288" s="125"/>
      <c r="L288" s="125"/>
      <c r="M288" s="125"/>
      <c r="N288" s="125"/>
      <c r="O288" s="125"/>
      <c r="P288" s="125"/>
      <c r="Q288" s="125"/>
      <c r="R288" s="125"/>
      <c r="S288" s="125"/>
      <c r="T288" s="126"/>
      <c r="U288" s="126"/>
      <c r="V288" s="126"/>
      <c r="W288" s="126"/>
      <c r="X288" s="126"/>
      <c r="Y288" s="126"/>
    </row>
    <row r="289" spans="1:25">
      <c r="A289" s="124">
        <v>128</v>
      </c>
      <c r="B289" s="579"/>
      <c r="C289" s="580"/>
      <c r="D289" s="581"/>
      <c r="E289" s="125"/>
      <c r="F289" s="125"/>
      <c r="G289" s="125"/>
      <c r="H289" s="125"/>
      <c r="I289" s="125"/>
      <c r="J289" s="125"/>
      <c r="K289" s="125"/>
      <c r="L289" s="125"/>
      <c r="M289" s="125"/>
      <c r="N289" s="125"/>
      <c r="O289" s="125"/>
      <c r="P289" s="125"/>
      <c r="Q289" s="125"/>
      <c r="R289" s="125"/>
      <c r="S289" s="125"/>
      <c r="T289" s="126"/>
      <c r="U289" s="126"/>
      <c r="V289" s="126"/>
      <c r="W289" s="126"/>
      <c r="X289" s="126"/>
      <c r="Y289" s="126"/>
    </row>
    <row r="290" spans="1:25">
      <c r="A290" s="124">
        <v>129</v>
      </c>
      <c r="B290" s="579"/>
      <c r="C290" s="580"/>
      <c r="D290" s="581"/>
      <c r="E290" s="125"/>
      <c r="F290" s="125"/>
      <c r="G290" s="125"/>
      <c r="H290" s="125"/>
      <c r="I290" s="125"/>
      <c r="J290" s="125"/>
      <c r="K290" s="125"/>
      <c r="L290" s="125"/>
      <c r="M290" s="125"/>
      <c r="N290" s="125"/>
      <c r="O290" s="125"/>
      <c r="P290" s="125"/>
      <c r="Q290" s="125"/>
      <c r="R290" s="125"/>
      <c r="S290" s="125"/>
      <c r="T290" s="126"/>
      <c r="U290" s="126"/>
      <c r="V290" s="126"/>
      <c r="W290" s="126"/>
      <c r="X290" s="126"/>
      <c r="Y290" s="126"/>
    </row>
    <row r="291" spans="1:25">
      <c r="A291" s="124">
        <v>130</v>
      </c>
      <c r="B291" s="579"/>
      <c r="C291" s="580"/>
      <c r="D291" s="581"/>
      <c r="E291" s="125"/>
      <c r="F291" s="125"/>
      <c r="G291" s="125"/>
      <c r="H291" s="125"/>
      <c r="I291" s="125"/>
      <c r="J291" s="125"/>
      <c r="K291" s="125"/>
      <c r="L291" s="125"/>
      <c r="M291" s="125"/>
      <c r="N291" s="125"/>
      <c r="O291" s="125"/>
      <c r="P291" s="125"/>
      <c r="Q291" s="125"/>
      <c r="R291" s="125"/>
      <c r="S291" s="125"/>
      <c r="T291" s="126"/>
      <c r="U291" s="126"/>
      <c r="V291" s="126"/>
      <c r="W291" s="126"/>
      <c r="X291" s="126"/>
      <c r="Y291" s="126"/>
    </row>
    <row r="292" spans="1:25">
      <c r="A292" s="124">
        <v>131</v>
      </c>
      <c r="B292" s="579"/>
      <c r="C292" s="580"/>
      <c r="D292" s="581"/>
      <c r="E292" s="125"/>
      <c r="F292" s="125"/>
      <c r="G292" s="125"/>
      <c r="H292" s="125"/>
      <c r="I292" s="125"/>
      <c r="J292" s="125"/>
      <c r="K292" s="125"/>
      <c r="L292" s="125"/>
      <c r="M292" s="125"/>
      <c r="N292" s="125"/>
      <c r="O292" s="125"/>
      <c r="P292" s="125"/>
      <c r="Q292" s="125"/>
      <c r="R292" s="125"/>
      <c r="S292" s="125"/>
      <c r="T292" s="126"/>
      <c r="U292" s="126"/>
      <c r="V292" s="126"/>
      <c r="W292" s="126"/>
      <c r="X292" s="126"/>
      <c r="Y292" s="126"/>
    </row>
    <row r="293" spans="1:25">
      <c r="A293" s="124">
        <v>132</v>
      </c>
      <c r="B293" s="579"/>
      <c r="C293" s="580"/>
      <c r="D293" s="581"/>
      <c r="E293" s="125"/>
      <c r="F293" s="125"/>
      <c r="G293" s="125"/>
      <c r="H293" s="125"/>
      <c r="I293" s="125"/>
      <c r="J293" s="125"/>
      <c r="K293" s="125"/>
      <c r="L293" s="125"/>
      <c r="M293" s="125"/>
      <c r="N293" s="125"/>
      <c r="O293" s="125"/>
      <c r="P293" s="125"/>
      <c r="Q293" s="125"/>
      <c r="R293" s="125"/>
      <c r="S293" s="125"/>
      <c r="T293" s="126"/>
      <c r="U293" s="126"/>
      <c r="V293" s="126"/>
      <c r="W293" s="126"/>
      <c r="X293" s="126"/>
      <c r="Y293" s="126"/>
    </row>
    <row r="294" spans="1:25">
      <c r="A294" s="124">
        <v>133</v>
      </c>
      <c r="B294" s="579"/>
      <c r="C294" s="580"/>
      <c r="D294" s="581"/>
      <c r="E294" s="125"/>
      <c r="F294" s="125"/>
      <c r="G294" s="125"/>
      <c r="H294" s="125"/>
      <c r="I294" s="125"/>
      <c r="J294" s="125"/>
      <c r="K294" s="125"/>
      <c r="L294" s="125"/>
      <c r="M294" s="125"/>
      <c r="N294" s="125"/>
      <c r="O294" s="125"/>
      <c r="P294" s="125"/>
      <c r="Q294" s="125"/>
      <c r="R294" s="125"/>
      <c r="S294" s="125"/>
      <c r="T294" s="126"/>
      <c r="U294" s="126"/>
      <c r="V294" s="126"/>
      <c r="W294" s="126"/>
      <c r="X294" s="126"/>
      <c r="Y294" s="126"/>
    </row>
    <row r="295" spans="1:25">
      <c r="A295" s="124">
        <v>134</v>
      </c>
      <c r="B295" s="579"/>
      <c r="C295" s="580"/>
      <c r="D295" s="581"/>
      <c r="E295" s="125"/>
      <c r="F295" s="125"/>
      <c r="G295" s="125"/>
      <c r="H295" s="125"/>
      <c r="I295" s="125"/>
      <c r="J295" s="125"/>
      <c r="K295" s="125"/>
      <c r="L295" s="125"/>
      <c r="M295" s="125"/>
      <c r="N295" s="125"/>
      <c r="O295" s="125"/>
      <c r="P295" s="125"/>
      <c r="Q295" s="125"/>
      <c r="R295" s="125"/>
      <c r="S295" s="125"/>
      <c r="T295" s="126"/>
      <c r="U295" s="126"/>
      <c r="V295" s="126"/>
      <c r="W295" s="126"/>
      <c r="X295" s="126"/>
      <c r="Y295" s="126"/>
    </row>
    <row r="296" spans="1:25">
      <c r="A296" s="124">
        <v>135</v>
      </c>
      <c r="B296" s="579"/>
      <c r="C296" s="580"/>
      <c r="D296" s="581"/>
      <c r="E296" s="125"/>
      <c r="F296" s="125"/>
      <c r="G296" s="125"/>
      <c r="H296" s="125"/>
      <c r="I296" s="125"/>
      <c r="J296" s="125"/>
      <c r="K296" s="125"/>
      <c r="L296" s="125"/>
      <c r="M296" s="125"/>
      <c r="N296" s="125"/>
      <c r="O296" s="125"/>
      <c r="P296" s="125"/>
      <c r="Q296" s="125"/>
      <c r="R296" s="125"/>
      <c r="S296" s="125"/>
      <c r="T296" s="126"/>
      <c r="U296" s="126"/>
      <c r="V296" s="126"/>
      <c r="W296" s="126"/>
      <c r="X296" s="126"/>
      <c r="Y296" s="126"/>
    </row>
    <row r="297" spans="1:25">
      <c r="A297" s="124">
        <v>136</v>
      </c>
      <c r="B297" s="579"/>
      <c r="C297" s="580"/>
      <c r="D297" s="581"/>
      <c r="E297" s="125"/>
      <c r="F297" s="125"/>
      <c r="G297" s="125"/>
      <c r="H297" s="125"/>
      <c r="I297" s="125"/>
      <c r="J297" s="125"/>
      <c r="K297" s="125"/>
      <c r="L297" s="125"/>
      <c r="M297" s="125"/>
      <c r="N297" s="125"/>
      <c r="O297" s="125"/>
      <c r="P297" s="125"/>
      <c r="Q297" s="125"/>
      <c r="R297" s="125"/>
      <c r="S297" s="125"/>
      <c r="T297" s="126"/>
      <c r="U297" s="126"/>
      <c r="V297" s="126"/>
      <c r="W297" s="126"/>
      <c r="X297" s="126"/>
      <c r="Y297" s="126"/>
    </row>
    <row r="298" spans="1:25">
      <c r="A298" s="124">
        <v>137</v>
      </c>
      <c r="B298" s="579"/>
      <c r="C298" s="580"/>
      <c r="D298" s="581"/>
      <c r="E298" s="125"/>
      <c r="F298" s="125"/>
      <c r="G298" s="125"/>
      <c r="H298" s="125"/>
      <c r="I298" s="125"/>
      <c r="J298" s="125"/>
      <c r="K298" s="125"/>
      <c r="L298" s="125"/>
      <c r="M298" s="125"/>
      <c r="N298" s="125"/>
      <c r="O298" s="125"/>
      <c r="P298" s="125"/>
      <c r="Q298" s="125"/>
      <c r="R298" s="125"/>
      <c r="S298" s="125"/>
      <c r="T298" s="126"/>
      <c r="U298" s="126"/>
      <c r="V298" s="126"/>
      <c r="W298" s="126"/>
      <c r="X298" s="126"/>
      <c r="Y298" s="126"/>
    </row>
    <row r="299" spans="1:25">
      <c r="A299" s="124">
        <v>138</v>
      </c>
      <c r="B299" s="579"/>
      <c r="C299" s="580"/>
      <c r="D299" s="581"/>
      <c r="E299" s="125"/>
      <c r="F299" s="125"/>
      <c r="G299" s="125"/>
      <c r="H299" s="125"/>
      <c r="I299" s="125"/>
      <c r="J299" s="125"/>
      <c r="K299" s="125"/>
      <c r="L299" s="125"/>
      <c r="M299" s="125"/>
      <c r="N299" s="125"/>
      <c r="O299" s="125"/>
      <c r="P299" s="125"/>
      <c r="Q299" s="125"/>
      <c r="R299" s="125"/>
      <c r="S299" s="125"/>
      <c r="T299" s="126"/>
      <c r="U299" s="126"/>
      <c r="V299" s="126"/>
      <c r="W299" s="126"/>
      <c r="X299" s="126"/>
      <c r="Y299" s="126"/>
    </row>
    <row r="300" spans="1:25">
      <c r="A300" s="124">
        <v>139</v>
      </c>
      <c r="B300" s="579"/>
      <c r="C300" s="580"/>
      <c r="D300" s="581"/>
      <c r="E300" s="125"/>
      <c r="F300" s="125"/>
      <c r="G300" s="125"/>
      <c r="H300" s="125"/>
      <c r="I300" s="125"/>
      <c r="J300" s="125"/>
      <c r="K300" s="125"/>
      <c r="L300" s="125"/>
      <c r="M300" s="125"/>
      <c r="N300" s="125"/>
      <c r="O300" s="125"/>
      <c r="P300" s="125"/>
      <c r="Q300" s="125"/>
      <c r="R300" s="125"/>
      <c r="S300" s="125"/>
      <c r="T300" s="126"/>
      <c r="U300" s="126"/>
      <c r="V300" s="126"/>
      <c r="W300" s="126"/>
      <c r="X300" s="126"/>
      <c r="Y300" s="126"/>
    </row>
    <row r="301" spans="1:25">
      <c r="A301" s="124">
        <v>140</v>
      </c>
      <c r="B301" s="579"/>
      <c r="C301" s="580"/>
      <c r="D301" s="581"/>
      <c r="E301" s="125"/>
      <c r="F301" s="125"/>
      <c r="G301" s="125"/>
      <c r="H301" s="125"/>
      <c r="I301" s="125"/>
      <c r="J301" s="125"/>
      <c r="K301" s="125"/>
      <c r="L301" s="125"/>
      <c r="M301" s="125"/>
      <c r="N301" s="125"/>
      <c r="O301" s="125"/>
      <c r="P301" s="125"/>
      <c r="Q301" s="125"/>
      <c r="R301" s="125"/>
      <c r="S301" s="125"/>
      <c r="T301" s="126"/>
      <c r="U301" s="126"/>
      <c r="V301" s="126"/>
      <c r="W301" s="126"/>
      <c r="X301" s="126"/>
      <c r="Y301" s="126"/>
    </row>
    <row r="302" spans="1:25">
      <c r="A302" s="124">
        <v>141</v>
      </c>
      <c r="B302" s="579"/>
      <c r="C302" s="580"/>
      <c r="D302" s="581"/>
      <c r="E302" s="125"/>
      <c r="F302" s="125"/>
      <c r="G302" s="125"/>
      <c r="H302" s="125"/>
      <c r="I302" s="125"/>
      <c r="J302" s="125"/>
      <c r="K302" s="125"/>
      <c r="L302" s="125"/>
      <c r="M302" s="125"/>
      <c r="N302" s="125"/>
      <c r="O302" s="125"/>
      <c r="P302" s="125"/>
      <c r="Q302" s="125"/>
      <c r="R302" s="125"/>
      <c r="S302" s="125"/>
      <c r="T302" s="126"/>
      <c r="U302" s="126"/>
      <c r="V302" s="126"/>
      <c r="W302" s="126"/>
      <c r="X302" s="126"/>
      <c r="Y302" s="126"/>
    </row>
    <row r="303" spans="1:25">
      <c r="A303" s="124">
        <v>142</v>
      </c>
      <c r="B303" s="579"/>
      <c r="C303" s="580"/>
      <c r="D303" s="581"/>
      <c r="E303" s="125"/>
      <c r="F303" s="125"/>
      <c r="G303" s="125"/>
      <c r="H303" s="125"/>
      <c r="I303" s="125"/>
      <c r="J303" s="125"/>
      <c r="K303" s="125"/>
      <c r="L303" s="125"/>
      <c r="M303" s="125"/>
      <c r="N303" s="125"/>
      <c r="O303" s="125"/>
      <c r="P303" s="125"/>
      <c r="Q303" s="125"/>
      <c r="R303" s="125"/>
      <c r="S303" s="125"/>
      <c r="T303" s="126"/>
      <c r="U303" s="126"/>
      <c r="V303" s="126"/>
      <c r="W303" s="126"/>
      <c r="X303" s="126"/>
      <c r="Y303" s="126"/>
    </row>
    <row r="304" spans="1:25">
      <c r="A304" s="124">
        <v>143</v>
      </c>
      <c r="B304" s="579"/>
      <c r="C304" s="580"/>
      <c r="D304" s="581"/>
      <c r="E304" s="125"/>
      <c r="F304" s="125"/>
      <c r="G304" s="125"/>
      <c r="H304" s="125"/>
      <c r="I304" s="125"/>
      <c r="J304" s="125"/>
      <c r="K304" s="125"/>
      <c r="L304" s="125"/>
      <c r="M304" s="125"/>
      <c r="N304" s="125"/>
      <c r="O304" s="125"/>
      <c r="P304" s="125"/>
      <c r="Q304" s="125"/>
      <c r="R304" s="125"/>
      <c r="S304" s="125"/>
      <c r="T304" s="126"/>
      <c r="U304" s="126"/>
      <c r="V304" s="126"/>
      <c r="W304" s="126"/>
      <c r="X304" s="126"/>
      <c r="Y304" s="126"/>
    </row>
    <row r="305" spans="1:25">
      <c r="A305" s="124">
        <v>144</v>
      </c>
      <c r="B305" s="579"/>
      <c r="C305" s="580"/>
      <c r="D305" s="581"/>
      <c r="E305" s="125"/>
      <c r="F305" s="125"/>
      <c r="G305" s="125"/>
      <c r="H305" s="125"/>
      <c r="I305" s="125"/>
      <c r="J305" s="125"/>
      <c r="K305" s="125"/>
      <c r="L305" s="125"/>
      <c r="M305" s="125"/>
      <c r="N305" s="125"/>
      <c r="O305" s="125"/>
      <c r="P305" s="125"/>
      <c r="Q305" s="125"/>
      <c r="R305" s="125"/>
      <c r="S305" s="125"/>
      <c r="T305" s="126"/>
      <c r="U305" s="126"/>
      <c r="V305" s="126"/>
      <c r="W305" s="126"/>
      <c r="X305" s="126"/>
      <c r="Y305" s="126"/>
    </row>
    <row r="306" spans="1:25">
      <c r="A306" s="124">
        <v>145</v>
      </c>
      <c r="B306" s="579"/>
      <c r="C306" s="580"/>
      <c r="D306" s="581"/>
      <c r="E306" s="125"/>
      <c r="F306" s="125"/>
      <c r="G306" s="125"/>
      <c r="H306" s="125"/>
      <c r="I306" s="125"/>
      <c r="J306" s="125"/>
      <c r="K306" s="125"/>
      <c r="L306" s="125"/>
      <c r="M306" s="125"/>
      <c r="N306" s="125"/>
      <c r="O306" s="125"/>
      <c r="P306" s="125"/>
      <c r="Q306" s="125"/>
      <c r="R306" s="125"/>
      <c r="S306" s="125"/>
      <c r="T306" s="126"/>
      <c r="U306" s="126"/>
      <c r="V306" s="126"/>
      <c r="W306" s="126"/>
      <c r="X306" s="126"/>
      <c r="Y306" s="126"/>
    </row>
    <row r="307" spans="1:25">
      <c r="A307" s="124">
        <v>146</v>
      </c>
      <c r="B307" s="579"/>
      <c r="C307" s="580"/>
      <c r="D307" s="581"/>
      <c r="E307" s="125"/>
      <c r="F307" s="125"/>
      <c r="G307" s="125"/>
      <c r="H307" s="125"/>
      <c r="I307" s="125"/>
      <c r="J307" s="125"/>
      <c r="K307" s="125"/>
      <c r="L307" s="125"/>
      <c r="M307" s="125"/>
      <c r="N307" s="125"/>
      <c r="O307" s="125"/>
      <c r="P307" s="125"/>
      <c r="Q307" s="125"/>
      <c r="R307" s="125"/>
      <c r="S307" s="125"/>
      <c r="T307" s="126"/>
      <c r="U307" s="126"/>
      <c r="V307" s="126"/>
      <c r="W307" s="126"/>
      <c r="X307" s="126"/>
      <c r="Y307" s="126"/>
    </row>
    <row r="308" spans="1:25">
      <c r="A308" s="124">
        <v>147</v>
      </c>
      <c r="B308" s="579"/>
      <c r="C308" s="580"/>
      <c r="D308" s="581"/>
      <c r="E308" s="125"/>
      <c r="F308" s="125"/>
      <c r="G308" s="125"/>
      <c r="H308" s="125"/>
      <c r="I308" s="125"/>
      <c r="J308" s="125"/>
      <c r="K308" s="125"/>
      <c r="L308" s="125"/>
      <c r="M308" s="125"/>
      <c r="N308" s="125"/>
      <c r="O308" s="125"/>
      <c r="P308" s="125"/>
      <c r="Q308" s="125"/>
      <c r="R308" s="125"/>
      <c r="S308" s="125"/>
      <c r="T308" s="126"/>
      <c r="U308" s="126"/>
      <c r="V308" s="126"/>
      <c r="W308" s="126"/>
      <c r="X308" s="126"/>
      <c r="Y308" s="126"/>
    </row>
    <row r="309" spans="1:25">
      <c r="A309" s="124">
        <v>148</v>
      </c>
      <c r="B309" s="579"/>
      <c r="C309" s="580"/>
      <c r="D309" s="581"/>
      <c r="E309" s="125"/>
      <c r="F309" s="125"/>
      <c r="G309" s="125"/>
      <c r="H309" s="125"/>
      <c r="I309" s="125"/>
      <c r="J309" s="125"/>
      <c r="K309" s="125"/>
      <c r="L309" s="125"/>
      <c r="M309" s="125"/>
      <c r="N309" s="125"/>
      <c r="O309" s="125"/>
      <c r="P309" s="125"/>
      <c r="Q309" s="125"/>
      <c r="R309" s="125"/>
      <c r="S309" s="125"/>
      <c r="T309" s="126"/>
      <c r="U309" s="126"/>
      <c r="V309" s="126"/>
      <c r="W309" s="126"/>
      <c r="X309" s="126"/>
      <c r="Y309" s="126"/>
    </row>
    <row r="310" spans="1:25">
      <c r="A310" s="124">
        <v>149</v>
      </c>
      <c r="B310" s="579"/>
      <c r="C310" s="580"/>
      <c r="D310" s="581"/>
      <c r="E310" s="125"/>
      <c r="F310" s="125"/>
      <c r="G310" s="125"/>
      <c r="H310" s="125"/>
      <c r="I310" s="125"/>
      <c r="J310" s="125"/>
      <c r="K310" s="125"/>
      <c r="L310" s="125"/>
      <c r="M310" s="125"/>
      <c r="N310" s="125"/>
      <c r="O310" s="125"/>
      <c r="P310" s="125"/>
      <c r="Q310" s="125"/>
      <c r="R310" s="125"/>
      <c r="S310" s="125"/>
      <c r="T310" s="126"/>
      <c r="U310" s="126"/>
      <c r="V310" s="126"/>
      <c r="W310" s="126"/>
      <c r="X310" s="126"/>
      <c r="Y310" s="126"/>
    </row>
    <row r="311" spans="1:25">
      <c r="A311" s="124">
        <v>150</v>
      </c>
      <c r="B311" s="579"/>
      <c r="C311" s="580"/>
      <c r="D311" s="581"/>
      <c r="E311" s="125"/>
      <c r="F311" s="125"/>
      <c r="G311" s="125"/>
      <c r="H311" s="125"/>
      <c r="I311" s="125"/>
      <c r="J311" s="125"/>
      <c r="K311" s="125"/>
      <c r="L311" s="125"/>
      <c r="M311" s="125"/>
      <c r="N311" s="125"/>
      <c r="O311" s="125"/>
      <c r="P311" s="125"/>
      <c r="Q311" s="125"/>
      <c r="R311" s="125"/>
      <c r="S311" s="125"/>
      <c r="T311" s="126"/>
      <c r="U311" s="126"/>
      <c r="V311" s="126"/>
      <c r="W311" s="126"/>
      <c r="X311" s="126"/>
      <c r="Y311" s="126"/>
    </row>
    <row r="314" spans="1:25" ht="18">
      <c r="A314" s="106" t="s">
        <v>309</v>
      </c>
      <c r="B314" s="115"/>
      <c r="C314" s="115"/>
      <c r="D314" s="115"/>
      <c r="E314" s="115"/>
      <c r="F314" s="115"/>
      <c r="G314" s="115"/>
      <c r="H314" s="115"/>
      <c r="I314" s="115"/>
      <c r="J314" s="115"/>
      <c r="K314" s="115"/>
      <c r="L314" s="115"/>
      <c r="M314" s="115"/>
      <c r="N314" s="115"/>
      <c r="O314" s="115"/>
      <c r="P314" s="115"/>
      <c r="Q314" s="116"/>
      <c r="R314" s="117"/>
      <c r="S314" s="117"/>
    </row>
    <row r="315" spans="1:25">
      <c r="A315" s="121" t="s">
        <v>55</v>
      </c>
      <c r="B315" s="576" t="s">
        <v>310</v>
      </c>
      <c r="C315" s="577"/>
      <c r="D315" s="578"/>
      <c r="E315" s="123">
        <v>2006</v>
      </c>
      <c r="F315" s="123">
        <v>2010</v>
      </c>
      <c r="G315" s="123">
        <v>2011</v>
      </c>
      <c r="H315" s="123">
        <v>2012</v>
      </c>
      <c r="I315" s="123">
        <v>2013</v>
      </c>
      <c r="J315" s="123">
        <v>2014</v>
      </c>
      <c r="K315" s="123">
        <v>2015</v>
      </c>
      <c r="L315" s="123">
        <v>2016</v>
      </c>
      <c r="M315" s="123">
        <v>2017</v>
      </c>
      <c r="N315" s="123">
        <v>2018</v>
      </c>
      <c r="O315" s="123">
        <v>2019</v>
      </c>
      <c r="P315" s="123">
        <v>2020</v>
      </c>
      <c r="Q315" s="123">
        <v>2021</v>
      </c>
      <c r="R315" s="123">
        <v>2022</v>
      </c>
      <c r="S315" s="123">
        <v>2023</v>
      </c>
      <c r="T315" s="123" t="s">
        <v>316</v>
      </c>
    </row>
    <row r="316" spans="1:25">
      <c r="A316" s="124">
        <v>1</v>
      </c>
      <c r="B316" s="579"/>
      <c r="C316" s="580"/>
      <c r="D316" s="581"/>
      <c r="E316" s="126"/>
      <c r="F316" s="126"/>
      <c r="G316" s="126"/>
      <c r="H316" s="126"/>
      <c r="I316" s="126"/>
      <c r="J316" s="126"/>
      <c r="K316" s="126"/>
      <c r="L316" s="126"/>
      <c r="M316" s="126"/>
      <c r="N316" s="126"/>
      <c r="O316" s="126"/>
      <c r="P316" s="126"/>
      <c r="Q316" s="126"/>
      <c r="R316" s="126"/>
      <c r="S316" s="126"/>
      <c r="T316" s="126"/>
    </row>
    <row r="317" spans="1:25">
      <c r="A317" s="124">
        <v>2</v>
      </c>
      <c r="B317" s="579"/>
      <c r="C317" s="580"/>
      <c r="D317" s="581"/>
      <c r="E317" s="126"/>
      <c r="F317" s="126"/>
      <c r="G317" s="126"/>
      <c r="H317" s="126"/>
      <c r="I317" s="126"/>
      <c r="J317" s="126"/>
      <c r="K317" s="126"/>
      <c r="L317" s="126"/>
      <c r="M317" s="126"/>
      <c r="N317" s="126"/>
      <c r="O317" s="126"/>
      <c r="P317" s="126"/>
      <c r="Q317" s="126"/>
      <c r="R317" s="126"/>
      <c r="S317" s="126"/>
      <c r="T317" s="126"/>
    </row>
    <row r="318" spans="1:25">
      <c r="A318" s="124">
        <v>3</v>
      </c>
      <c r="B318" s="579"/>
      <c r="C318" s="580"/>
      <c r="D318" s="581"/>
      <c r="E318" s="126"/>
      <c r="F318" s="126"/>
      <c r="G318" s="126"/>
      <c r="H318" s="126"/>
      <c r="I318" s="126"/>
      <c r="J318" s="126"/>
      <c r="K318" s="126"/>
      <c r="L318" s="126"/>
      <c r="M318" s="126"/>
      <c r="N318" s="126"/>
      <c r="O318" s="126"/>
      <c r="P318" s="126"/>
      <c r="Q318" s="126"/>
      <c r="R318" s="126"/>
      <c r="S318" s="126"/>
      <c r="T318" s="126"/>
    </row>
    <row r="319" spans="1:25">
      <c r="A319" s="124">
        <v>4</v>
      </c>
      <c r="B319" s="579"/>
      <c r="C319" s="580"/>
      <c r="D319" s="581"/>
      <c r="E319" s="126"/>
      <c r="F319" s="126"/>
      <c r="G319" s="126"/>
      <c r="H319" s="126"/>
      <c r="I319" s="126"/>
      <c r="J319" s="126"/>
      <c r="K319" s="126"/>
      <c r="L319" s="126"/>
      <c r="M319" s="126"/>
      <c r="N319" s="126"/>
      <c r="O319" s="126"/>
      <c r="P319" s="126"/>
      <c r="Q319" s="126"/>
      <c r="R319" s="126"/>
      <c r="S319" s="126"/>
      <c r="T319" s="126"/>
    </row>
    <row r="320" spans="1:25">
      <c r="A320" s="124">
        <v>5</v>
      </c>
      <c r="B320" s="579"/>
      <c r="C320" s="580"/>
      <c r="D320" s="581"/>
      <c r="E320" s="126"/>
      <c r="F320" s="126"/>
      <c r="G320" s="126"/>
      <c r="H320" s="126"/>
      <c r="I320" s="126"/>
      <c r="J320" s="126"/>
      <c r="K320" s="126"/>
      <c r="L320" s="126"/>
      <c r="M320" s="126"/>
      <c r="N320" s="126"/>
      <c r="O320" s="126"/>
      <c r="P320" s="126"/>
      <c r="Q320" s="126"/>
      <c r="R320" s="126"/>
      <c r="S320" s="126"/>
      <c r="T320" s="126"/>
    </row>
    <row r="321" spans="1:20">
      <c r="A321" s="124">
        <v>6</v>
      </c>
      <c r="B321" s="579"/>
      <c r="C321" s="580"/>
      <c r="D321" s="581"/>
      <c r="E321" s="126"/>
      <c r="F321" s="126"/>
      <c r="G321" s="126"/>
      <c r="H321" s="126"/>
      <c r="I321" s="126"/>
      <c r="J321" s="126"/>
      <c r="K321" s="126"/>
      <c r="L321" s="126"/>
      <c r="M321" s="126"/>
      <c r="N321" s="126"/>
      <c r="O321" s="126"/>
      <c r="P321" s="126"/>
      <c r="Q321" s="126"/>
      <c r="R321" s="126"/>
      <c r="S321" s="126"/>
      <c r="T321" s="126"/>
    </row>
    <row r="322" spans="1:20">
      <c r="A322" s="124">
        <v>7</v>
      </c>
      <c r="B322" s="579"/>
      <c r="C322" s="580"/>
      <c r="D322" s="581"/>
      <c r="E322" s="126"/>
      <c r="F322" s="126"/>
      <c r="G322" s="126"/>
      <c r="H322" s="126"/>
      <c r="I322" s="126"/>
      <c r="J322" s="126"/>
      <c r="K322" s="126"/>
      <c r="L322" s="126"/>
      <c r="M322" s="126"/>
      <c r="N322" s="126"/>
      <c r="O322" s="126"/>
      <c r="P322" s="126"/>
      <c r="Q322" s="126"/>
      <c r="R322" s="126"/>
      <c r="S322" s="126"/>
      <c r="T322" s="126"/>
    </row>
    <row r="323" spans="1:20">
      <c r="A323" s="124">
        <v>8</v>
      </c>
      <c r="B323" s="579"/>
      <c r="C323" s="580"/>
      <c r="D323" s="581"/>
      <c r="E323" s="126"/>
      <c r="F323" s="126"/>
      <c r="G323" s="126"/>
      <c r="H323" s="126"/>
      <c r="I323" s="126"/>
      <c r="J323" s="126"/>
      <c r="K323" s="126"/>
      <c r="L323" s="126"/>
      <c r="M323" s="126"/>
      <c r="N323" s="126"/>
      <c r="O323" s="126"/>
      <c r="P323" s="126"/>
      <c r="Q323" s="126"/>
      <c r="R323" s="126"/>
      <c r="S323" s="126"/>
      <c r="T323" s="126"/>
    </row>
    <row r="324" spans="1:20">
      <c r="A324" s="124">
        <v>9</v>
      </c>
      <c r="B324" s="579"/>
      <c r="C324" s="580"/>
      <c r="D324" s="581"/>
      <c r="E324" s="126"/>
      <c r="F324" s="126"/>
      <c r="G324" s="126"/>
      <c r="H324" s="126"/>
      <c r="I324" s="126"/>
      <c r="J324" s="126"/>
      <c r="K324" s="126"/>
      <c r="L324" s="126"/>
      <c r="M324" s="126"/>
      <c r="N324" s="126"/>
      <c r="O324" s="126"/>
      <c r="P324" s="126"/>
      <c r="Q324" s="126"/>
      <c r="R324" s="126"/>
      <c r="S324" s="126"/>
      <c r="T324" s="126"/>
    </row>
    <row r="325" spans="1:20">
      <c r="A325" s="124">
        <v>10</v>
      </c>
      <c r="B325" s="579"/>
      <c r="C325" s="580"/>
      <c r="D325" s="581"/>
      <c r="E325" s="126"/>
      <c r="F325" s="126"/>
      <c r="G325" s="126"/>
      <c r="H325" s="126"/>
      <c r="I325" s="126"/>
      <c r="J325" s="126"/>
      <c r="K325" s="126"/>
      <c r="L325" s="126"/>
      <c r="M325" s="126"/>
      <c r="N325" s="126"/>
      <c r="O325" s="126"/>
      <c r="P325" s="126"/>
      <c r="Q325" s="126"/>
      <c r="R325" s="126"/>
      <c r="S325" s="126"/>
      <c r="T325" s="126"/>
    </row>
    <row r="326" spans="1:20">
      <c r="A326" s="124">
        <v>11</v>
      </c>
      <c r="B326" s="579"/>
      <c r="C326" s="580"/>
      <c r="D326" s="581"/>
      <c r="E326" s="126"/>
      <c r="F326" s="126"/>
      <c r="G326" s="126"/>
      <c r="H326" s="126"/>
      <c r="I326" s="126"/>
      <c r="J326" s="126"/>
      <c r="K326" s="126"/>
      <c r="L326" s="126"/>
      <c r="M326" s="126"/>
      <c r="N326" s="126"/>
      <c r="O326" s="126"/>
      <c r="P326" s="126"/>
      <c r="Q326" s="126"/>
      <c r="R326" s="126"/>
      <c r="S326" s="126"/>
      <c r="T326" s="126"/>
    </row>
    <row r="327" spans="1:20">
      <c r="A327" s="124">
        <v>12</v>
      </c>
      <c r="B327" s="579"/>
      <c r="C327" s="580"/>
      <c r="D327" s="581"/>
      <c r="E327" s="126"/>
      <c r="F327" s="126"/>
      <c r="G327" s="126"/>
      <c r="H327" s="126"/>
      <c r="I327" s="126"/>
      <c r="J327" s="126"/>
      <c r="K327" s="126"/>
      <c r="L327" s="126"/>
      <c r="M327" s="126"/>
      <c r="N327" s="126"/>
      <c r="O327" s="126"/>
      <c r="P327" s="126"/>
      <c r="Q327" s="126"/>
      <c r="R327" s="126"/>
      <c r="S327" s="126"/>
      <c r="T327" s="126"/>
    </row>
    <row r="328" spans="1:20">
      <c r="A328" s="124">
        <v>13</v>
      </c>
      <c r="B328" s="579"/>
      <c r="C328" s="580"/>
      <c r="D328" s="581"/>
      <c r="E328" s="126"/>
      <c r="F328" s="126"/>
      <c r="G328" s="126"/>
      <c r="H328" s="126"/>
      <c r="I328" s="126"/>
      <c r="J328" s="126"/>
      <c r="K328" s="126"/>
      <c r="L328" s="126"/>
      <c r="M328" s="126"/>
      <c r="N328" s="126"/>
      <c r="O328" s="126"/>
      <c r="P328" s="126"/>
      <c r="Q328" s="126"/>
      <c r="R328" s="126"/>
      <c r="S328" s="126"/>
      <c r="T328" s="126"/>
    </row>
    <row r="329" spans="1:20">
      <c r="A329" s="124">
        <v>14</v>
      </c>
      <c r="B329" s="579"/>
      <c r="C329" s="580"/>
      <c r="D329" s="581"/>
      <c r="E329" s="126"/>
      <c r="F329" s="126"/>
      <c r="G329" s="126"/>
      <c r="H329" s="126"/>
      <c r="I329" s="126"/>
      <c r="J329" s="126"/>
      <c r="K329" s="126"/>
      <c r="L329" s="126"/>
      <c r="M329" s="126"/>
      <c r="N329" s="126"/>
      <c r="O329" s="126"/>
      <c r="P329" s="126"/>
      <c r="Q329" s="126"/>
      <c r="R329" s="126"/>
      <c r="S329" s="126"/>
      <c r="T329" s="126"/>
    </row>
    <row r="330" spans="1:20">
      <c r="A330" s="124">
        <v>15</v>
      </c>
      <c r="B330" s="579"/>
      <c r="C330" s="580"/>
      <c r="D330" s="581"/>
      <c r="E330" s="126"/>
      <c r="F330" s="126"/>
      <c r="G330" s="126"/>
      <c r="H330" s="126"/>
      <c r="I330" s="126"/>
      <c r="J330" s="126"/>
      <c r="K330" s="126"/>
      <c r="L330" s="126"/>
      <c r="M330" s="126"/>
      <c r="N330" s="126"/>
      <c r="O330" s="126"/>
      <c r="P330" s="126"/>
      <c r="Q330" s="126"/>
      <c r="R330" s="126"/>
      <c r="S330" s="126"/>
      <c r="T330" s="126"/>
    </row>
    <row r="331" spans="1:20">
      <c r="A331" s="124">
        <v>16</v>
      </c>
      <c r="B331" s="579"/>
      <c r="C331" s="580"/>
      <c r="D331" s="581"/>
      <c r="E331" s="126"/>
      <c r="F331" s="126"/>
      <c r="G331" s="126"/>
      <c r="H331" s="126"/>
      <c r="I331" s="126"/>
      <c r="J331" s="126"/>
      <c r="K331" s="126"/>
      <c r="L331" s="126"/>
      <c r="M331" s="126"/>
      <c r="N331" s="126"/>
      <c r="O331" s="126"/>
      <c r="P331" s="126"/>
      <c r="Q331" s="126"/>
      <c r="R331" s="126"/>
      <c r="S331" s="126"/>
      <c r="T331" s="126"/>
    </row>
    <row r="332" spans="1:20">
      <c r="A332" s="124">
        <v>17</v>
      </c>
      <c r="B332" s="579"/>
      <c r="C332" s="580"/>
      <c r="D332" s="581"/>
      <c r="E332" s="126"/>
      <c r="F332" s="126"/>
      <c r="G332" s="126"/>
      <c r="H332" s="126"/>
      <c r="I332" s="126"/>
      <c r="J332" s="126"/>
      <c r="K332" s="126"/>
      <c r="L332" s="126"/>
      <c r="M332" s="126"/>
      <c r="N332" s="126"/>
      <c r="O332" s="126"/>
      <c r="P332" s="126"/>
      <c r="Q332" s="126"/>
      <c r="R332" s="126"/>
      <c r="S332" s="126"/>
      <c r="T332" s="126"/>
    </row>
    <row r="333" spans="1:20">
      <c r="A333" s="124">
        <v>18</v>
      </c>
      <c r="B333" s="579"/>
      <c r="C333" s="580"/>
      <c r="D333" s="581"/>
      <c r="E333" s="126"/>
      <c r="F333" s="126"/>
      <c r="G333" s="126"/>
      <c r="H333" s="126"/>
      <c r="I333" s="126"/>
      <c r="J333" s="126"/>
      <c r="K333" s="126"/>
      <c r="L333" s="126"/>
      <c r="M333" s="126"/>
      <c r="N333" s="126"/>
      <c r="O333" s="126"/>
      <c r="P333" s="126"/>
      <c r="Q333" s="126"/>
      <c r="R333" s="126"/>
      <c r="S333" s="126"/>
      <c r="T333" s="126"/>
    </row>
    <row r="334" spans="1:20">
      <c r="A334" s="124">
        <v>19</v>
      </c>
      <c r="B334" s="579"/>
      <c r="C334" s="580"/>
      <c r="D334" s="581"/>
      <c r="E334" s="126"/>
      <c r="F334" s="126"/>
      <c r="G334" s="126"/>
      <c r="H334" s="126"/>
      <c r="I334" s="126"/>
      <c r="J334" s="126"/>
      <c r="K334" s="126"/>
      <c r="L334" s="126"/>
      <c r="M334" s="126"/>
      <c r="N334" s="126"/>
      <c r="O334" s="126"/>
      <c r="P334" s="126"/>
      <c r="Q334" s="126"/>
      <c r="R334" s="126"/>
      <c r="S334" s="126"/>
      <c r="T334" s="126"/>
    </row>
    <row r="335" spans="1:20">
      <c r="A335" s="124">
        <v>20</v>
      </c>
      <c r="B335" s="579"/>
      <c r="C335" s="580"/>
      <c r="D335" s="581"/>
      <c r="E335" s="126"/>
      <c r="F335" s="126"/>
      <c r="G335" s="126"/>
      <c r="H335" s="126"/>
      <c r="I335" s="126"/>
      <c r="J335" s="126"/>
      <c r="K335" s="126"/>
      <c r="L335" s="126"/>
      <c r="M335" s="126"/>
      <c r="N335" s="126"/>
      <c r="O335" s="126"/>
      <c r="P335" s="126"/>
      <c r="Q335" s="126"/>
      <c r="R335" s="126"/>
      <c r="S335" s="126"/>
      <c r="T335" s="126"/>
    </row>
    <row r="336" spans="1:20">
      <c r="A336" s="124">
        <v>21</v>
      </c>
      <c r="B336" s="579"/>
      <c r="C336" s="580"/>
      <c r="D336" s="581"/>
      <c r="E336" s="126"/>
      <c r="F336" s="126"/>
      <c r="G336" s="126"/>
      <c r="H336" s="126"/>
      <c r="I336" s="126"/>
      <c r="J336" s="126"/>
      <c r="K336" s="126"/>
      <c r="L336" s="126"/>
      <c r="M336" s="126"/>
      <c r="N336" s="126"/>
      <c r="O336" s="126"/>
      <c r="P336" s="126"/>
      <c r="Q336" s="126"/>
      <c r="R336" s="126"/>
      <c r="S336" s="126"/>
      <c r="T336" s="126"/>
    </row>
    <row r="337" spans="1:20">
      <c r="A337" s="124">
        <v>22</v>
      </c>
      <c r="B337" s="579"/>
      <c r="C337" s="580"/>
      <c r="D337" s="581"/>
      <c r="E337" s="126"/>
      <c r="F337" s="126"/>
      <c r="G337" s="126"/>
      <c r="H337" s="126"/>
      <c r="I337" s="126"/>
      <c r="J337" s="126"/>
      <c r="K337" s="126"/>
      <c r="L337" s="126"/>
      <c r="M337" s="126"/>
      <c r="N337" s="126"/>
      <c r="O337" s="126"/>
      <c r="P337" s="126"/>
      <c r="Q337" s="126"/>
      <c r="R337" s="126"/>
      <c r="S337" s="126"/>
      <c r="T337" s="126"/>
    </row>
    <row r="338" spans="1:20">
      <c r="A338" s="124">
        <v>23</v>
      </c>
      <c r="B338" s="579"/>
      <c r="C338" s="580"/>
      <c r="D338" s="581"/>
      <c r="E338" s="126"/>
      <c r="F338" s="126"/>
      <c r="G338" s="126"/>
      <c r="H338" s="126"/>
      <c r="I338" s="126"/>
      <c r="J338" s="126"/>
      <c r="K338" s="126"/>
      <c r="L338" s="126"/>
      <c r="M338" s="126"/>
      <c r="N338" s="126"/>
      <c r="O338" s="126"/>
      <c r="P338" s="126"/>
      <c r="Q338" s="126"/>
      <c r="R338" s="126"/>
      <c r="S338" s="126"/>
      <c r="T338" s="126"/>
    </row>
    <row r="339" spans="1:20">
      <c r="A339" s="124">
        <v>24</v>
      </c>
      <c r="B339" s="579"/>
      <c r="C339" s="580"/>
      <c r="D339" s="581"/>
      <c r="E339" s="126"/>
      <c r="F339" s="126"/>
      <c r="G339" s="126"/>
      <c r="H339" s="126"/>
      <c r="I339" s="126"/>
      <c r="J339" s="126"/>
      <c r="K339" s="126"/>
      <c r="L339" s="126"/>
      <c r="M339" s="126"/>
      <c r="N339" s="126"/>
      <c r="O339" s="126"/>
      <c r="P339" s="126"/>
      <c r="Q339" s="126"/>
      <c r="R339" s="126"/>
      <c r="S339" s="126"/>
      <c r="T339" s="126"/>
    </row>
    <row r="340" spans="1:20">
      <c r="A340" s="124">
        <v>25</v>
      </c>
      <c r="B340" s="579"/>
      <c r="C340" s="580"/>
      <c r="D340" s="581"/>
      <c r="E340" s="126"/>
      <c r="F340" s="126"/>
      <c r="G340" s="126"/>
      <c r="H340" s="126"/>
      <c r="I340" s="126"/>
      <c r="J340" s="126"/>
      <c r="K340" s="126"/>
      <c r="L340" s="126"/>
      <c r="M340" s="126"/>
      <c r="N340" s="126"/>
      <c r="O340" s="126"/>
      <c r="P340" s="126"/>
      <c r="Q340" s="126"/>
      <c r="R340" s="126"/>
      <c r="S340" s="126"/>
      <c r="T340" s="126"/>
    </row>
    <row r="341" spans="1:20">
      <c r="A341" s="124">
        <v>26</v>
      </c>
      <c r="B341" s="579"/>
      <c r="C341" s="580"/>
      <c r="D341" s="581"/>
      <c r="E341" s="126"/>
      <c r="F341" s="126"/>
      <c r="G341" s="126"/>
      <c r="H341" s="126"/>
      <c r="I341" s="126"/>
      <c r="J341" s="126"/>
      <c r="K341" s="126"/>
      <c r="L341" s="126"/>
      <c r="M341" s="126"/>
      <c r="N341" s="126"/>
      <c r="O341" s="126"/>
      <c r="P341" s="126"/>
      <c r="Q341" s="126"/>
      <c r="R341" s="126"/>
      <c r="S341" s="126"/>
      <c r="T341" s="126"/>
    </row>
    <row r="342" spans="1:20">
      <c r="A342" s="124">
        <v>27</v>
      </c>
      <c r="B342" s="579"/>
      <c r="C342" s="580"/>
      <c r="D342" s="581"/>
      <c r="E342" s="126"/>
      <c r="F342" s="126"/>
      <c r="G342" s="126"/>
      <c r="H342" s="126"/>
      <c r="I342" s="126"/>
      <c r="J342" s="126"/>
      <c r="K342" s="126"/>
      <c r="L342" s="126"/>
      <c r="M342" s="126"/>
      <c r="N342" s="126"/>
      <c r="O342" s="126"/>
      <c r="P342" s="126"/>
      <c r="Q342" s="126"/>
      <c r="R342" s="126"/>
      <c r="S342" s="126"/>
      <c r="T342" s="126"/>
    </row>
    <row r="343" spans="1:20">
      <c r="A343" s="124">
        <v>28</v>
      </c>
      <c r="B343" s="579"/>
      <c r="C343" s="580"/>
      <c r="D343" s="581"/>
      <c r="E343" s="126"/>
      <c r="F343" s="126"/>
      <c r="G343" s="126"/>
      <c r="H343" s="126"/>
      <c r="I343" s="126"/>
      <c r="J343" s="126"/>
      <c r="K343" s="126"/>
      <c r="L343" s="126"/>
      <c r="M343" s="126"/>
      <c r="N343" s="126"/>
      <c r="O343" s="126"/>
      <c r="P343" s="126"/>
      <c r="Q343" s="126"/>
      <c r="R343" s="126"/>
      <c r="S343" s="126"/>
      <c r="T343" s="126"/>
    </row>
    <row r="344" spans="1:20">
      <c r="A344" s="124">
        <v>29</v>
      </c>
      <c r="B344" s="579"/>
      <c r="C344" s="580"/>
      <c r="D344" s="581"/>
      <c r="E344" s="126"/>
      <c r="F344" s="126"/>
      <c r="G344" s="126"/>
      <c r="H344" s="126"/>
      <c r="I344" s="126"/>
      <c r="J344" s="126"/>
      <c r="K344" s="126"/>
      <c r="L344" s="126"/>
      <c r="M344" s="126"/>
      <c r="N344" s="126"/>
      <c r="O344" s="126"/>
      <c r="P344" s="126"/>
      <c r="Q344" s="126"/>
      <c r="R344" s="126"/>
      <c r="S344" s="126"/>
      <c r="T344" s="126"/>
    </row>
    <row r="345" spans="1:20">
      <c r="A345" s="124">
        <v>30</v>
      </c>
      <c r="B345" s="579"/>
      <c r="C345" s="580"/>
      <c r="D345" s="581"/>
      <c r="E345" s="126"/>
      <c r="F345" s="126"/>
      <c r="G345" s="126"/>
      <c r="H345" s="126"/>
      <c r="I345" s="126"/>
      <c r="J345" s="126"/>
      <c r="K345" s="126"/>
      <c r="L345" s="126"/>
      <c r="M345" s="126"/>
      <c r="N345" s="126"/>
      <c r="O345" s="126"/>
      <c r="P345" s="126"/>
      <c r="Q345" s="126"/>
      <c r="R345" s="126"/>
      <c r="S345" s="126"/>
      <c r="T345" s="126"/>
    </row>
    <row r="348" spans="1:20" ht="18">
      <c r="A348" s="106" t="s">
        <v>311</v>
      </c>
      <c r="B348" s="115"/>
      <c r="C348" s="115"/>
      <c r="D348" s="115"/>
      <c r="E348" s="115"/>
      <c r="F348" s="115"/>
      <c r="G348" s="115"/>
      <c r="H348" s="115"/>
      <c r="I348" s="115"/>
      <c r="J348" s="115"/>
      <c r="K348" s="115"/>
      <c r="L348" s="115"/>
      <c r="M348" s="115"/>
      <c r="N348" s="115"/>
      <c r="O348" s="115"/>
      <c r="P348" s="115"/>
      <c r="Q348" s="116"/>
      <c r="R348" s="117"/>
      <c r="S348" s="117"/>
    </row>
    <row r="349" spans="1:20">
      <c r="A349" s="127"/>
      <c r="B349" s="584" t="s">
        <v>264</v>
      </c>
      <c r="C349" s="584"/>
      <c r="D349" s="584"/>
      <c r="E349" s="123">
        <v>2006</v>
      </c>
      <c r="F349" s="123">
        <v>2010</v>
      </c>
      <c r="G349" s="123">
        <v>2011</v>
      </c>
      <c r="H349" s="123">
        <v>2012</v>
      </c>
      <c r="I349" s="123">
        <v>2013</v>
      </c>
      <c r="J349" s="123">
        <v>2014</v>
      </c>
      <c r="K349" s="123">
        <v>2015</v>
      </c>
      <c r="L349" s="123">
        <v>2016</v>
      </c>
      <c r="M349" s="123">
        <v>2017</v>
      </c>
      <c r="N349" s="123">
        <v>2018</v>
      </c>
      <c r="O349" s="123">
        <v>2019</v>
      </c>
      <c r="P349" s="123">
        <v>2020</v>
      </c>
      <c r="Q349" s="123">
        <v>2021</v>
      </c>
      <c r="R349" s="123">
        <v>2022</v>
      </c>
      <c r="S349" s="123">
        <v>2023</v>
      </c>
    </row>
    <row r="350" spans="1:20">
      <c r="A350" s="128"/>
      <c r="B350" s="585"/>
      <c r="C350" s="585"/>
      <c r="D350" s="585"/>
      <c r="E350" s="129"/>
      <c r="F350" s="126"/>
      <c r="G350" s="126"/>
      <c r="H350" s="126"/>
      <c r="I350" s="126"/>
      <c r="J350" s="126"/>
      <c r="K350" s="126"/>
      <c r="L350" s="126"/>
      <c r="M350" s="129"/>
      <c r="N350" s="129"/>
      <c r="O350" s="126"/>
      <c r="P350" s="126"/>
      <c r="Q350" s="126"/>
      <c r="R350" s="126"/>
      <c r="S350" s="126"/>
    </row>
    <row r="353" spans="1:47" ht="18">
      <c r="A353" s="106" t="s">
        <v>60</v>
      </c>
      <c r="Z353" s="118" t="s">
        <v>57</v>
      </c>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row>
    <row r="354" spans="1:47">
      <c r="A354" s="130" t="s">
        <v>14</v>
      </c>
      <c r="B354" s="131" t="s">
        <v>15</v>
      </c>
      <c r="C354" s="576" t="s">
        <v>264</v>
      </c>
      <c r="D354" s="578"/>
      <c r="E354" s="123">
        <v>2006</v>
      </c>
      <c r="F354" s="123">
        <v>2010</v>
      </c>
      <c r="G354" s="123">
        <v>2011</v>
      </c>
      <c r="H354" s="123">
        <v>2012</v>
      </c>
      <c r="I354" s="123">
        <v>2013</v>
      </c>
      <c r="J354" s="123">
        <v>2014</v>
      </c>
      <c r="K354" s="123">
        <v>2015</v>
      </c>
      <c r="L354" s="123">
        <v>2016</v>
      </c>
      <c r="M354" s="123">
        <v>2017</v>
      </c>
      <c r="N354" s="123">
        <v>2018</v>
      </c>
      <c r="O354" s="123">
        <v>2019</v>
      </c>
      <c r="P354" s="123">
        <v>2020</v>
      </c>
      <c r="Q354" s="123">
        <v>2021</v>
      </c>
      <c r="R354" s="123">
        <v>2022</v>
      </c>
      <c r="S354" s="123">
        <v>2023</v>
      </c>
      <c r="Z354" s="123">
        <v>2006</v>
      </c>
      <c r="AA354" s="123">
        <v>2010</v>
      </c>
      <c r="AB354" s="123">
        <v>2011</v>
      </c>
      <c r="AC354" s="123">
        <v>2012</v>
      </c>
      <c r="AD354" s="123">
        <v>2013</v>
      </c>
      <c r="AE354" s="123">
        <v>2014</v>
      </c>
      <c r="AF354" s="123">
        <v>2015</v>
      </c>
      <c r="AG354" s="123">
        <v>2016</v>
      </c>
      <c r="AH354" s="123">
        <v>2017</v>
      </c>
      <c r="AI354" s="123">
        <v>2018</v>
      </c>
      <c r="AJ354" s="123">
        <v>2019</v>
      </c>
      <c r="AK354" s="123">
        <v>2020</v>
      </c>
      <c r="AL354" s="123">
        <v>2021</v>
      </c>
      <c r="AM354" s="123">
        <v>2022</v>
      </c>
      <c r="AN354" s="123">
        <v>2023</v>
      </c>
      <c r="AO354" s="123">
        <v>2024</v>
      </c>
      <c r="AP354" s="123">
        <v>2025</v>
      </c>
      <c r="AQ354" s="123">
        <v>2026</v>
      </c>
      <c r="AR354" s="123">
        <v>2027</v>
      </c>
      <c r="AS354" s="123">
        <v>2028</v>
      </c>
      <c r="AT354" s="123">
        <v>2029</v>
      </c>
      <c r="AU354" s="123">
        <v>2030</v>
      </c>
    </row>
    <row r="355" spans="1:47">
      <c r="A355" s="132" t="s">
        <v>0</v>
      </c>
      <c r="B355" s="133" t="s">
        <v>57</v>
      </c>
      <c r="C355" s="582"/>
      <c r="D355" s="583"/>
      <c r="E355" s="129"/>
      <c r="F355" s="126"/>
      <c r="G355" s="126"/>
      <c r="H355" s="126"/>
      <c r="I355" s="126"/>
      <c r="J355" s="126"/>
      <c r="K355" s="126"/>
      <c r="L355" s="126"/>
      <c r="M355" s="129"/>
      <c r="N355" s="126"/>
      <c r="O355" s="126"/>
      <c r="P355" s="126"/>
      <c r="Q355" s="126"/>
      <c r="R355" s="126"/>
      <c r="S355" s="126"/>
      <c r="Z355" s="126">
        <f>IF(ISNA(E355*VLOOKUP($A355,Hypothèses!$D$6:$F$13,3,0)),0,E355*VLOOKUP($A355,Hypothèses!$D$6:$F$13,3,0))</f>
        <v>0</v>
      </c>
      <c r="AA355" s="126">
        <f>IF(ISNA(F355*VLOOKUP($A355,Hypothèses!$D$6:$F$13,3,0)),0,F355*VLOOKUP($A355,Hypothèses!$D$6:$F$13,3,0))</f>
        <v>0</v>
      </c>
      <c r="AB355" s="126">
        <f>IF(ISNA(G355*VLOOKUP($A355,Hypothèses!$D$6:$F$13,3,0)),0,G355*VLOOKUP($A355,Hypothèses!$D$6:$F$13,3,0))</f>
        <v>0</v>
      </c>
      <c r="AC355" s="126">
        <f>IF(ISNA(H355*VLOOKUP($A355,Hypothèses!$D$6:$F$13,3,0)),0,H355*VLOOKUP($A355,Hypothèses!$D$6:$F$13,3,0))</f>
        <v>0</v>
      </c>
      <c r="AD355" s="126">
        <f>IF(ISNA(I355*VLOOKUP($A355,Hypothèses!$D$6:$F$13,3,0)),0,I355*VLOOKUP($A355,Hypothèses!$D$6:$F$13,3,0))</f>
        <v>0</v>
      </c>
      <c r="AE355" s="126">
        <f>IF(ISNA(J355*VLOOKUP($A355,Hypothèses!$D$6:$F$13,3,0)),0,J355*VLOOKUP($A355,Hypothèses!$D$6:$F$13,3,0))</f>
        <v>0</v>
      </c>
      <c r="AF355" s="126">
        <f>IF(ISNA(K355*VLOOKUP($A355,Hypothèses!$D$6:$F$13,3,0)),0,K355*VLOOKUP($A355,Hypothèses!$D$6:$F$13,3,0))</f>
        <v>0</v>
      </c>
      <c r="AG355" s="126">
        <f>IF(ISNA(L355*VLOOKUP($A355,Hypothèses!$D$6:$F$13,3,0)),0,L355*VLOOKUP($A355,Hypothèses!$D$6:$F$13,3,0))</f>
        <v>0</v>
      </c>
      <c r="AH355" s="126">
        <f>IF(ISNA(M355*VLOOKUP($A355,Hypothèses!$D$6:$F$13,3,0)),0,M355*VLOOKUP($A355,Hypothèses!$D$6:$F$13,3,0))</f>
        <v>0</v>
      </c>
      <c r="AI355" s="126">
        <f>IF(ISNA(N355*VLOOKUP($A355,Hypothèses!$D$6:$F$13,3,0)),0,N355*VLOOKUP($A355,Hypothèses!$D$6:$F$13,3,0))</f>
        <v>0</v>
      </c>
      <c r="AJ355" s="126">
        <f>IF(ISNA(O355*VLOOKUP($A355,Hypothèses!$D$6:$F$13,3,0)),0,O355*VLOOKUP($A355,Hypothèses!$D$6:$F$13,3,0))</f>
        <v>0</v>
      </c>
      <c r="AK355" s="126">
        <f>IF(ISNA(P355*VLOOKUP($A355,Hypothèses!$D$6:$F$13,3,0)),0,P355*VLOOKUP($A355,Hypothèses!$D$6:$F$13,3,0))</f>
        <v>0</v>
      </c>
      <c r="AL355" s="126">
        <f>IF(ISNA(Q355*VLOOKUP($A355,Hypothèses!$D$6:$F$13,3,0)),0,Q355*VLOOKUP($A355,Hypothèses!$D$6:$F$13,3,0))</f>
        <v>0</v>
      </c>
      <c r="AM355" s="126">
        <f>IF(ISNA(R355*VLOOKUP($A355,Hypothèses!$D$6:$F$13,3,0)),0,R355*VLOOKUP($A355,Hypothèses!$D$6:$F$13,3,0))</f>
        <v>0</v>
      </c>
      <c r="AN355" s="126">
        <f>IF(ISNA(S355*VLOOKUP($A355,Hypothèses!$D$6:$F$13,3,0)),0,S355*VLOOKUP($A355,Hypothèses!$D$6:$F$13,3,0))</f>
        <v>0</v>
      </c>
      <c r="AO355" s="126" t="e">
        <f>IF(ISNA(#REF!*VLOOKUP($A355,Hypothèses!$D$6:$F$13,3,0)),0,#REF!*VLOOKUP($A355,Hypothèses!$D$6:$F$13,3,0))</f>
        <v>#REF!</v>
      </c>
      <c r="AP355" s="126" t="e">
        <f>IF(ISNA(#REF!*VLOOKUP($A355,Hypothèses!$D$6:$F$13,3,0)),0,#REF!*VLOOKUP($A355,Hypothèses!$D$6:$F$13,3,0))</f>
        <v>#REF!</v>
      </c>
      <c r="AQ355" s="126" t="e">
        <f>IF(ISNA(#REF!*VLOOKUP($A355,Hypothèses!$D$6:$F$13,3,0)),0,#REF!*VLOOKUP($A355,Hypothèses!$D$6:$F$13,3,0))</f>
        <v>#REF!</v>
      </c>
      <c r="AR355" s="126" t="e">
        <f>IF(ISNA(#REF!*VLOOKUP($A355,Hypothèses!$D$6:$F$13,3,0)),0,#REF!*VLOOKUP($A355,Hypothèses!$D$6:$F$13,3,0))</f>
        <v>#REF!</v>
      </c>
      <c r="AS355" s="126" t="e">
        <f>IF(ISNA(#REF!*VLOOKUP($A355,Hypothèses!$D$6:$F$13,3,0)),0,#REF!*VLOOKUP($A355,Hypothèses!$D$6:$F$13,3,0))</f>
        <v>#REF!</v>
      </c>
      <c r="AT355" s="126" t="e">
        <f>IF(ISNA(#REF!*VLOOKUP($A355,Hypothèses!$D$6:$F$13,3,0)),0,#REF!*VLOOKUP($A355,Hypothèses!$D$6:$F$13,3,0))</f>
        <v>#REF!</v>
      </c>
      <c r="AU355" s="126" t="e">
        <f>IF(ISNA(#REF!*VLOOKUP($A355,Hypothèses!$D$6:$F$13,3,0)),0,#REF!*VLOOKUP($A355,Hypothèses!$D$6:$F$13,3,0))</f>
        <v>#REF!</v>
      </c>
    </row>
    <row r="356" spans="1:47">
      <c r="A356" s="134" t="s">
        <v>2</v>
      </c>
      <c r="B356" s="133" t="s">
        <v>61</v>
      </c>
      <c r="C356" s="582"/>
      <c r="D356" s="583"/>
      <c r="E356" s="129"/>
      <c r="F356" s="126"/>
      <c r="G356" s="126"/>
      <c r="H356" s="126"/>
      <c r="I356" s="126"/>
      <c r="J356" s="126"/>
      <c r="K356" s="126"/>
      <c r="L356" s="126"/>
      <c r="M356" s="129"/>
      <c r="N356" s="129"/>
      <c r="O356" s="126"/>
      <c r="P356" s="126"/>
      <c r="Q356" s="126"/>
      <c r="R356" s="126"/>
      <c r="S356" s="126"/>
      <c r="Z356" s="126">
        <f>IF(ISNA(E356*VLOOKUP($A356,Hypothèses!$D$6:$F$13,3,0)),0,E356*VLOOKUP($A356,Hypothèses!$D$6:$F$13,3,0))</f>
        <v>0</v>
      </c>
      <c r="AA356" s="126">
        <f>IF(ISNA(F356*VLOOKUP($A356,Hypothèses!$D$6:$F$13,3,0)),0,F356*VLOOKUP($A356,Hypothèses!$D$6:$F$13,3,0))</f>
        <v>0</v>
      </c>
      <c r="AB356" s="126">
        <f>IF(ISNA(G356*VLOOKUP($A356,Hypothèses!$D$6:$F$13,3,0)),0,G356*VLOOKUP($A356,Hypothèses!$D$6:$F$13,3,0))</f>
        <v>0</v>
      </c>
      <c r="AC356" s="126">
        <f>IF(ISNA(H356*VLOOKUP($A356,Hypothèses!$D$6:$F$13,3,0)),0,H356*VLOOKUP($A356,Hypothèses!$D$6:$F$13,3,0))</f>
        <v>0</v>
      </c>
      <c r="AD356" s="126">
        <f>IF(ISNA(I356*VLOOKUP($A356,Hypothèses!$D$6:$F$13,3,0)),0,I356*VLOOKUP($A356,Hypothèses!$D$6:$F$13,3,0))</f>
        <v>0</v>
      </c>
      <c r="AE356" s="126">
        <f>IF(ISNA(J356*VLOOKUP($A356,Hypothèses!$D$6:$F$13,3,0)),0,J356*VLOOKUP($A356,Hypothèses!$D$6:$F$13,3,0))</f>
        <v>0</v>
      </c>
      <c r="AF356" s="126">
        <f>IF(ISNA(K356*VLOOKUP($A356,Hypothèses!$D$6:$F$13,3,0)),0,K356*VLOOKUP($A356,Hypothèses!$D$6:$F$13,3,0))</f>
        <v>0</v>
      </c>
      <c r="AG356" s="126">
        <f>IF(ISNA(L356*VLOOKUP($A356,Hypothèses!$D$6:$F$13,3,0)),0,L356*VLOOKUP($A356,Hypothèses!$D$6:$F$13,3,0))</f>
        <v>0</v>
      </c>
      <c r="AH356" s="126">
        <f>IF(ISNA(M356*VLOOKUP($A356,Hypothèses!$D$6:$F$13,3,0)),0,M356*VLOOKUP($A356,Hypothèses!$D$6:$F$13,3,0))</f>
        <v>0</v>
      </c>
      <c r="AI356" s="126">
        <f>IF(ISNA(N356*VLOOKUP($A356,Hypothèses!$D$6:$F$13,3,0)),0,N356*VLOOKUP($A356,Hypothèses!$D$6:$F$13,3,0))</f>
        <v>0</v>
      </c>
      <c r="AJ356" s="126">
        <f>IF(ISNA(O356*VLOOKUP($A356,Hypothèses!$D$6:$F$13,3,0)),0,O356*VLOOKUP($A356,Hypothèses!$D$6:$F$13,3,0))</f>
        <v>0</v>
      </c>
      <c r="AK356" s="126">
        <f>IF(ISNA(P356*VLOOKUP($A356,Hypothèses!$D$6:$F$13,3,0)),0,P356*VLOOKUP($A356,Hypothèses!$D$6:$F$13,3,0))</f>
        <v>0</v>
      </c>
      <c r="AL356" s="126">
        <f>IF(ISNA(Q356*VLOOKUP($A356,Hypothèses!$D$6:$F$13,3,0)),0,Q356*VLOOKUP($A356,Hypothèses!$D$6:$F$13,3,0))</f>
        <v>0</v>
      </c>
      <c r="AM356" s="126">
        <f>IF(ISNA(R356*VLOOKUP($A356,Hypothèses!$D$6:$F$13,3,0)),0,R356*VLOOKUP($A356,Hypothèses!$D$6:$F$13,3,0))</f>
        <v>0</v>
      </c>
      <c r="AN356" s="126">
        <f>IF(ISNA(S356*VLOOKUP($A356,Hypothèses!$D$6:$F$13,3,0)),0,S356*VLOOKUP($A356,Hypothèses!$D$6:$F$13,3,0))</f>
        <v>0</v>
      </c>
      <c r="AO356" s="126" t="e">
        <f>IF(ISNA(#REF!*VLOOKUP($A356,Hypothèses!$D$6:$F$13,3,0)),0,#REF!*VLOOKUP($A356,Hypothèses!$D$6:$F$13,3,0))</f>
        <v>#REF!</v>
      </c>
      <c r="AP356" s="126" t="e">
        <f>IF(ISNA(#REF!*VLOOKUP($A356,Hypothèses!$D$6:$F$13,3,0)),0,#REF!*VLOOKUP($A356,Hypothèses!$D$6:$F$13,3,0))</f>
        <v>#REF!</v>
      </c>
      <c r="AQ356" s="126" t="e">
        <f>IF(ISNA(#REF!*VLOOKUP($A356,Hypothèses!$D$6:$F$13,3,0)),0,#REF!*VLOOKUP($A356,Hypothèses!$D$6:$F$13,3,0))</f>
        <v>#REF!</v>
      </c>
      <c r="AR356" s="126" t="e">
        <f>IF(ISNA(#REF!*VLOOKUP($A356,Hypothèses!$D$6:$F$13,3,0)),0,#REF!*VLOOKUP($A356,Hypothèses!$D$6:$F$13,3,0))</f>
        <v>#REF!</v>
      </c>
      <c r="AS356" s="126" t="e">
        <f>IF(ISNA(#REF!*VLOOKUP($A356,Hypothèses!$D$6:$F$13,3,0)),0,#REF!*VLOOKUP($A356,Hypothèses!$D$6:$F$13,3,0))</f>
        <v>#REF!</v>
      </c>
      <c r="AT356" s="126" t="e">
        <f>IF(ISNA(#REF!*VLOOKUP($A356,Hypothèses!$D$6:$F$13,3,0)),0,#REF!*VLOOKUP($A356,Hypothèses!$D$6:$F$13,3,0))</f>
        <v>#REF!</v>
      </c>
      <c r="AU356" s="126" t="e">
        <f>IF(ISNA(#REF!*VLOOKUP($A356,Hypothèses!$D$6:$F$13,3,0)),0,#REF!*VLOOKUP($A356,Hypothèses!$D$6:$F$13,3,0))</f>
        <v>#REF!</v>
      </c>
    </row>
    <row r="357" spans="1:47">
      <c r="A357" s="134" t="s">
        <v>56</v>
      </c>
      <c r="B357" s="133" t="s">
        <v>61</v>
      </c>
      <c r="C357" s="582"/>
      <c r="D357" s="583"/>
      <c r="E357" s="129"/>
      <c r="F357" s="126"/>
      <c r="G357" s="126"/>
      <c r="H357" s="126"/>
      <c r="I357" s="126"/>
      <c r="J357" s="126"/>
      <c r="K357" s="126"/>
      <c r="L357" s="126"/>
      <c r="M357" s="129"/>
      <c r="N357" s="129"/>
      <c r="O357" s="126"/>
      <c r="P357" s="126"/>
      <c r="Q357" s="126"/>
      <c r="R357" s="126"/>
      <c r="S357" s="126"/>
      <c r="Z357" s="126">
        <f>IF(ISNA(E357*VLOOKUP($A357,Hypothèses!$D$6:$F$13,3,0)),0,E357*VLOOKUP($A357,Hypothèses!$D$6:$F$13,3,0))</f>
        <v>0</v>
      </c>
      <c r="AA357" s="126">
        <f>IF(ISNA(F357*VLOOKUP($A357,Hypothèses!$D$6:$F$13,3,0)),0,F357*VLOOKUP($A357,Hypothèses!$D$6:$F$13,3,0))</f>
        <v>0</v>
      </c>
      <c r="AB357" s="126">
        <f>IF(ISNA(G357*VLOOKUP($A357,Hypothèses!$D$6:$F$13,3,0)),0,G357*VLOOKUP($A357,Hypothèses!$D$6:$F$13,3,0))</f>
        <v>0</v>
      </c>
      <c r="AC357" s="126">
        <f>IF(ISNA(H357*VLOOKUP($A357,Hypothèses!$D$6:$F$13,3,0)),0,H357*VLOOKUP($A357,Hypothèses!$D$6:$F$13,3,0))</f>
        <v>0</v>
      </c>
      <c r="AD357" s="126">
        <f>IF(ISNA(I357*VLOOKUP($A357,Hypothèses!$D$6:$F$13,3,0)),0,I357*VLOOKUP($A357,Hypothèses!$D$6:$F$13,3,0))</f>
        <v>0</v>
      </c>
      <c r="AE357" s="126">
        <f>IF(ISNA(J357*VLOOKUP($A357,Hypothèses!$D$6:$F$13,3,0)),0,J357*VLOOKUP($A357,Hypothèses!$D$6:$F$13,3,0))</f>
        <v>0</v>
      </c>
      <c r="AF357" s="126">
        <f>IF(ISNA(K357*VLOOKUP($A357,Hypothèses!$D$6:$F$13,3,0)),0,K357*VLOOKUP($A357,Hypothèses!$D$6:$F$13,3,0))</f>
        <v>0</v>
      </c>
      <c r="AG357" s="126">
        <f>IF(ISNA(L357*VLOOKUP($A357,Hypothèses!$D$6:$F$13,3,0)),0,L357*VLOOKUP($A357,Hypothèses!$D$6:$F$13,3,0))</f>
        <v>0</v>
      </c>
      <c r="AH357" s="126">
        <f>IF(ISNA(M357*VLOOKUP($A357,Hypothèses!$D$6:$F$13,3,0)),0,M357*VLOOKUP($A357,Hypothèses!$D$6:$F$13,3,0))</f>
        <v>0</v>
      </c>
      <c r="AI357" s="126">
        <f>IF(ISNA(N357*VLOOKUP($A357,Hypothèses!$D$6:$F$13,3,0)),0,N357*VLOOKUP($A357,Hypothèses!$D$6:$F$13,3,0))</f>
        <v>0</v>
      </c>
      <c r="AJ357" s="126">
        <f>IF(ISNA(O357*VLOOKUP($A357,Hypothèses!$D$6:$F$13,3,0)),0,O357*VLOOKUP($A357,Hypothèses!$D$6:$F$13,3,0))</f>
        <v>0</v>
      </c>
      <c r="AK357" s="126">
        <f>IF(ISNA(P357*VLOOKUP($A357,Hypothèses!$D$6:$F$13,3,0)),0,P357*VLOOKUP($A357,Hypothèses!$D$6:$F$13,3,0))</f>
        <v>0</v>
      </c>
      <c r="AL357" s="126">
        <f>IF(ISNA(Q357*VLOOKUP($A357,Hypothèses!$D$6:$F$13,3,0)),0,Q357*VLOOKUP($A357,Hypothèses!$D$6:$F$13,3,0))</f>
        <v>0</v>
      </c>
      <c r="AM357" s="126">
        <f>IF(ISNA(R357*VLOOKUP($A357,Hypothèses!$D$6:$F$13,3,0)),0,R357*VLOOKUP($A357,Hypothèses!$D$6:$F$13,3,0))</f>
        <v>0</v>
      </c>
      <c r="AN357" s="126">
        <f>IF(ISNA(S357*VLOOKUP($A357,Hypothèses!$D$6:$F$13,3,0)),0,S357*VLOOKUP($A357,Hypothèses!$D$6:$F$13,3,0))</f>
        <v>0</v>
      </c>
      <c r="AO357" s="126" t="e">
        <f>IF(ISNA(#REF!*VLOOKUP($A357,Hypothèses!$D$6:$F$13,3,0)),0,#REF!*VLOOKUP($A357,Hypothèses!$D$6:$F$13,3,0))</f>
        <v>#REF!</v>
      </c>
      <c r="AP357" s="126" t="e">
        <f>IF(ISNA(#REF!*VLOOKUP($A357,Hypothèses!$D$6:$F$13,3,0)),0,#REF!*VLOOKUP($A357,Hypothèses!$D$6:$F$13,3,0))</f>
        <v>#REF!</v>
      </c>
      <c r="AQ357" s="126" t="e">
        <f>IF(ISNA(#REF!*VLOOKUP($A357,Hypothèses!$D$6:$F$13,3,0)),0,#REF!*VLOOKUP($A357,Hypothèses!$D$6:$F$13,3,0))</f>
        <v>#REF!</v>
      </c>
      <c r="AR357" s="126" t="e">
        <f>IF(ISNA(#REF!*VLOOKUP($A357,Hypothèses!$D$6:$F$13,3,0)),0,#REF!*VLOOKUP($A357,Hypothèses!$D$6:$F$13,3,0))</f>
        <v>#REF!</v>
      </c>
      <c r="AS357" s="126" t="e">
        <f>IF(ISNA(#REF!*VLOOKUP($A357,Hypothèses!$D$6:$F$13,3,0)),0,#REF!*VLOOKUP($A357,Hypothèses!$D$6:$F$13,3,0))</f>
        <v>#REF!</v>
      </c>
      <c r="AT357" s="126" t="e">
        <f>IF(ISNA(#REF!*VLOOKUP($A357,Hypothèses!$D$6:$F$13,3,0)),0,#REF!*VLOOKUP($A357,Hypothèses!$D$6:$F$13,3,0))</f>
        <v>#REF!</v>
      </c>
      <c r="AU357" s="126" t="e">
        <f>IF(ISNA(#REF!*VLOOKUP($A357,Hypothèses!$D$6:$F$13,3,0)),0,#REF!*VLOOKUP($A357,Hypothèses!$D$6:$F$13,3,0))</f>
        <v>#REF!</v>
      </c>
    </row>
    <row r="358" spans="1:47">
      <c r="A358" s="134" t="s">
        <v>62</v>
      </c>
      <c r="B358" s="133" t="s">
        <v>61</v>
      </c>
      <c r="C358" s="582"/>
      <c r="D358" s="583"/>
      <c r="E358" s="129"/>
      <c r="F358" s="126"/>
      <c r="G358" s="126"/>
      <c r="H358" s="126"/>
      <c r="I358" s="126"/>
      <c r="J358" s="126"/>
      <c r="K358" s="126"/>
      <c r="L358" s="126"/>
      <c r="M358" s="129"/>
      <c r="N358" s="126"/>
      <c r="O358" s="126"/>
      <c r="P358" s="126"/>
      <c r="Q358" s="126"/>
      <c r="R358" s="126"/>
      <c r="S358" s="126"/>
      <c r="Z358" s="126">
        <f>IF(ISNA(E358*VLOOKUP("Propane, butane, LPG",Hypothèses!$D$6:$F$13,3,0)),0,E358*VLOOKUP("Propane, butane, LPG",Hypothèses!$D$6:$F$13,3,0))</f>
        <v>0</v>
      </c>
      <c r="AA358" s="126">
        <f>IF(ISNA(F358*VLOOKUP("Propane, butane, LPG",Hypothèses!$D$6:$F$13,3,0)),0,F358*VLOOKUP("Propane, butane, LPG",Hypothèses!$D$6:$F$13,3,0))</f>
        <v>0</v>
      </c>
      <c r="AB358" s="126">
        <f>IF(ISNA(G358*VLOOKUP("Propane, butane, LPG",Hypothèses!$D$6:$F$13,3,0)),0,G358*VLOOKUP("Propane, butane, LPG",Hypothèses!$D$6:$F$13,3,0))</f>
        <v>0</v>
      </c>
      <c r="AC358" s="126">
        <f>IF(ISNA(H358*VLOOKUP("Propane, butane, LPG",Hypothèses!$D$6:$F$13,3,0)),0,H358*VLOOKUP("Propane, butane, LPG",Hypothèses!$D$6:$F$13,3,0))</f>
        <v>0</v>
      </c>
      <c r="AD358" s="126">
        <f>IF(ISNA(I358*VLOOKUP("Propane, butane, LPG",Hypothèses!$D$6:$F$13,3,0)),0,I358*VLOOKUP("Propane, butane, LPG",Hypothèses!$D$6:$F$13,3,0))</f>
        <v>0</v>
      </c>
      <c r="AE358" s="126">
        <f>IF(ISNA(J358*VLOOKUP("Propane, butane, LPG",Hypothèses!$D$6:$F$13,3,0)),0,J358*VLOOKUP("Propane, butane, LPG",Hypothèses!$D$6:$F$13,3,0))</f>
        <v>0</v>
      </c>
      <c r="AF358" s="126">
        <f>IF(ISNA(K358*VLOOKUP("Propane, butane, LPG",Hypothèses!$D$6:$F$13,3,0)),0,K358*VLOOKUP("Propane, butane, LPG",Hypothèses!$D$6:$F$13,3,0))</f>
        <v>0</v>
      </c>
      <c r="AG358" s="126">
        <f>IF(ISNA(L358*VLOOKUP("Propane, butane, LPG",Hypothèses!$D$6:$F$13,3,0)),0,L358*VLOOKUP("Propane, butane, LPG",Hypothèses!$D$6:$F$13,3,0))</f>
        <v>0</v>
      </c>
      <c r="AH358" s="126">
        <f>IF(ISNA(M358*VLOOKUP("Propane, butane, LPG",Hypothèses!$D$6:$F$13,3,0)),0,M358*VLOOKUP("Propane, butane, LPG",Hypothèses!$D$6:$F$13,3,0))</f>
        <v>0</v>
      </c>
      <c r="AI358" s="126">
        <f>IF(ISNA(N358*VLOOKUP("Propane, butane, LPG",Hypothèses!$D$6:$F$13,3,0)),0,N358*VLOOKUP("Propane, butane, LPG",Hypothèses!$D$6:$F$13,3,0))</f>
        <v>0</v>
      </c>
      <c r="AJ358" s="126">
        <f>IF(ISNA(O358*VLOOKUP("Propane, butane, LPG",Hypothèses!$D$6:$F$13,3,0)),0,O358*VLOOKUP("Propane, butane, LPG",Hypothèses!$D$6:$F$13,3,0))</f>
        <v>0</v>
      </c>
      <c r="AK358" s="126">
        <f>IF(ISNA(P358*VLOOKUP("Propane, butane, LPG",Hypothèses!$D$6:$F$13,3,0)),0,P358*VLOOKUP("Propane, butane, LPG",Hypothèses!$D$6:$F$13,3,0))</f>
        <v>0</v>
      </c>
      <c r="AL358" s="126">
        <f>IF(ISNA(Q358*VLOOKUP("Propane, butane, LPG",Hypothèses!$D$6:$F$13,3,0)),0,Q358*VLOOKUP("Propane, butane, LPG",Hypothèses!$D$6:$F$13,3,0))</f>
        <v>0</v>
      </c>
      <c r="AM358" s="126">
        <f>IF(ISNA(R358*VLOOKUP("Propane, butane, LPG",Hypothèses!$D$6:$F$13,3,0)),0,R358*VLOOKUP("Propane, butane, LPG",Hypothèses!$D$6:$F$13,3,0))</f>
        <v>0</v>
      </c>
      <c r="AN358" s="126">
        <f>IF(ISNA(S358*VLOOKUP("Propane, butane, LPG",Hypothèses!$D$6:$F$13,3,0)),0,S358*VLOOKUP("Propane, butane, LPG",Hypothèses!$D$6:$F$13,3,0))</f>
        <v>0</v>
      </c>
      <c r="AO358" s="126" t="e">
        <f>IF(ISNA(#REF!*VLOOKUP("Propane, butane, LPG",Hypothèses!$D$6:$F$13,3,0)),0,#REF!*VLOOKUP("Propane, butane, LPG",Hypothèses!$D$6:$F$13,3,0))</f>
        <v>#REF!</v>
      </c>
      <c r="AP358" s="126" t="e">
        <f>IF(ISNA(#REF!*VLOOKUP("Propane, butane, LPG",Hypothèses!$D$6:$F$13,3,0)),0,#REF!*VLOOKUP("Propane, butane, LPG",Hypothèses!$D$6:$F$13,3,0))</f>
        <v>#REF!</v>
      </c>
      <c r="AQ358" s="126" t="e">
        <f>IF(ISNA(#REF!*VLOOKUP("Propane, butane, LPG",Hypothèses!$D$6:$F$13,3,0)),0,#REF!*VLOOKUP("Propane, butane, LPG",Hypothèses!$D$6:$F$13,3,0))</f>
        <v>#REF!</v>
      </c>
      <c r="AR358" s="126" t="e">
        <f>IF(ISNA(#REF!*VLOOKUP("Propane, butane, LPG",Hypothèses!$D$6:$F$13,3,0)),0,#REF!*VLOOKUP("Propane, butane, LPG",Hypothèses!$D$6:$F$13,3,0))</f>
        <v>#REF!</v>
      </c>
      <c r="AS358" s="126" t="e">
        <f>IF(ISNA(#REF!*VLOOKUP("Propane, butane, LPG",Hypothèses!$D$6:$F$13,3,0)),0,#REF!*VLOOKUP("Propane, butane, LPG",Hypothèses!$D$6:$F$13,3,0))</f>
        <v>#REF!</v>
      </c>
      <c r="AT358" s="126" t="e">
        <f>IF(ISNA(#REF!*VLOOKUP("Propane, butane, LPG",Hypothèses!$D$6:$F$13,3,0)),0,#REF!*VLOOKUP("Propane, butane, LPG",Hypothèses!$D$6:$F$13,3,0))</f>
        <v>#REF!</v>
      </c>
      <c r="AU358" s="126" t="e">
        <f>IF(ISNA(#REF!*VLOOKUP("Propane, butane, LPG",Hypothèses!$D$6:$F$13,3,0)),0,#REF!*VLOOKUP("Propane, butane, LPG",Hypothèses!$D$6:$F$13,3,0))</f>
        <v>#REF!</v>
      </c>
    </row>
    <row r="359" spans="1:47">
      <c r="A359" s="134" t="s">
        <v>32</v>
      </c>
      <c r="B359" s="133" t="s">
        <v>58</v>
      </c>
      <c r="C359" s="582"/>
      <c r="D359" s="583"/>
      <c r="E359" s="129"/>
      <c r="F359" s="126"/>
      <c r="G359" s="126"/>
      <c r="H359" s="126"/>
      <c r="I359" s="126"/>
      <c r="J359" s="126"/>
      <c r="K359" s="126"/>
      <c r="L359" s="126"/>
      <c r="M359" s="129"/>
      <c r="N359" s="126"/>
      <c r="O359" s="126"/>
      <c r="P359" s="126"/>
      <c r="Q359" s="126"/>
      <c r="R359" s="126"/>
      <c r="S359" s="126"/>
      <c r="Z359" s="126">
        <f>IF(ISNA(E359*VLOOKUP("Gaz naturel (m³)",Hypothèses!$D$6:$F$13,3,0)),0,E359*VLOOKUP("Gaz naturel (m³)",Hypothèses!$D$6:$F$13,3,0))</f>
        <v>0</v>
      </c>
      <c r="AA359" s="126">
        <f>IF(ISNA(F359*VLOOKUP("Gaz naturel (m³)",Hypothèses!$D$6:$F$13,3,0)),0,F359*VLOOKUP("Gaz naturel (m³)",Hypothèses!$D$6:$F$13,3,0))</f>
        <v>0</v>
      </c>
      <c r="AB359" s="126">
        <f>IF(ISNA(G359*VLOOKUP("Gaz naturel (m³)",Hypothèses!$D$6:$F$13,3,0)),0,G359*VLOOKUP("Gaz naturel (m³)",Hypothèses!$D$6:$F$13,3,0))</f>
        <v>0</v>
      </c>
      <c r="AC359" s="126">
        <f>IF(ISNA(H359*VLOOKUP("Gaz naturel (m³)",Hypothèses!$D$6:$F$13,3,0)),0,H359*VLOOKUP("Gaz naturel (m³)",Hypothèses!$D$6:$F$13,3,0))</f>
        <v>0</v>
      </c>
      <c r="AD359" s="126">
        <f>IF(ISNA(I359*VLOOKUP("Gaz naturel (m³)",Hypothèses!$D$6:$F$13,3,0)),0,I359*VLOOKUP("Gaz naturel (m³)",Hypothèses!$D$6:$F$13,3,0))</f>
        <v>0</v>
      </c>
      <c r="AE359" s="126">
        <f>IF(ISNA(J359*VLOOKUP("Gaz naturel (m³)",Hypothèses!$D$6:$F$13,3,0)),0,J359*VLOOKUP("Gaz naturel (m³)",Hypothèses!$D$6:$F$13,3,0))</f>
        <v>0</v>
      </c>
      <c r="AF359" s="126">
        <f>IF(ISNA(K359*VLOOKUP("Gaz naturel (m³)",Hypothèses!$D$6:$F$13,3,0)),0,K359*VLOOKUP("Gaz naturel (m³)",Hypothèses!$D$6:$F$13,3,0))</f>
        <v>0</v>
      </c>
      <c r="AG359" s="126">
        <f>IF(ISNA(L359*VLOOKUP("Gaz naturel (m³)",Hypothèses!$D$6:$F$13,3,0)),0,L359*VLOOKUP("Gaz naturel (m³)",Hypothèses!$D$6:$F$13,3,0))</f>
        <v>0</v>
      </c>
      <c r="AH359" s="126">
        <f>IF(ISNA(M359*VLOOKUP("Gaz naturel (m³)",Hypothèses!$D$6:$F$13,3,0)),0,M359*VLOOKUP("Gaz naturel (m³)",Hypothèses!$D$6:$F$13,3,0))</f>
        <v>0</v>
      </c>
      <c r="AI359" s="126">
        <f>IF(ISNA(N359*VLOOKUP("Gaz naturel (m³)",Hypothèses!$D$6:$F$13,3,0)),0,N359*VLOOKUP("Gaz naturel (m³)",Hypothèses!$D$6:$F$13,3,0))</f>
        <v>0</v>
      </c>
      <c r="AJ359" s="126">
        <f>IF(ISNA(O359*VLOOKUP("Gaz naturel (m³)",Hypothèses!$D$6:$F$13,3,0)),0,O359*VLOOKUP("Gaz naturel (m³)",Hypothèses!$D$6:$F$13,3,0))</f>
        <v>0</v>
      </c>
      <c r="AK359" s="126">
        <f>IF(ISNA(P359*VLOOKUP("Gaz naturel (m³)",Hypothèses!$D$6:$F$13,3,0)),0,P359*VLOOKUP("Gaz naturel (m³)",Hypothèses!$D$6:$F$13,3,0))</f>
        <v>0</v>
      </c>
      <c r="AL359" s="126">
        <f>IF(ISNA(Q359*VLOOKUP("Gaz naturel (m³)",Hypothèses!$D$6:$F$13,3,0)),0,Q359*VLOOKUP("Gaz naturel (m³)",Hypothèses!$D$6:$F$13,3,0))</f>
        <v>0</v>
      </c>
      <c r="AM359" s="126">
        <f>IF(ISNA(R359*VLOOKUP("Gaz naturel (m³)",Hypothèses!$D$6:$F$13,3,0)),0,R359*VLOOKUP("Gaz naturel (m³)",Hypothèses!$D$6:$F$13,3,0))</f>
        <v>0</v>
      </c>
      <c r="AN359" s="126">
        <f>IF(ISNA(S359*VLOOKUP("Gaz naturel (m³)",Hypothèses!$D$6:$F$13,3,0)),0,S359*VLOOKUP("Gaz naturel (m³)",Hypothèses!$D$6:$F$13,3,0))</f>
        <v>0</v>
      </c>
      <c r="AO359" s="126" t="e">
        <f>IF(ISNA(#REF!*VLOOKUP("Gaz naturel (m³)",Hypothèses!$D$6:$F$13,3,0)),0,#REF!*VLOOKUP("Gaz naturel (m³)",Hypothèses!$D$6:$F$13,3,0))</f>
        <v>#REF!</v>
      </c>
      <c r="AP359" s="126" t="e">
        <f>IF(ISNA(#REF!*VLOOKUP("Gaz naturel (m³)",Hypothèses!$D$6:$F$13,3,0)),0,#REF!*VLOOKUP("Gaz naturel (m³)",Hypothèses!$D$6:$F$13,3,0))</f>
        <v>#REF!</v>
      </c>
      <c r="AQ359" s="126" t="e">
        <f>IF(ISNA(#REF!*VLOOKUP("Gaz naturel (m³)",Hypothèses!$D$6:$F$13,3,0)),0,#REF!*VLOOKUP("Gaz naturel (m³)",Hypothèses!$D$6:$F$13,3,0))</f>
        <v>#REF!</v>
      </c>
      <c r="AR359" s="126" t="e">
        <f>IF(ISNA(#REF!*VLOOKUP("Gaz naturel (m³)",Hypothèses!$D$6:$F$13,3,0)),0,#REF!*VLOOKUP("Gaz naturel (m³)",Hypothèses!$D$6:$F$13,3,0))</f>
        <v>#REF!</v>
      </c>
      <c r="AS359" s="126" t="e">
        <f>IF(ISNA(#REF!*VLOOKUP("Gaz naturel (m³)",Hypothèses!$D$6:$F$13,3,0)),0,#REF!*VLOOKUP("Gaz naturel (m³)",Hypothèses!$D$6:$F$13,3,0))</f>
        <v>#REF!</v>
      </c>
      <c r="AT359" s="126" t="e">
        <f>IF(ISNA(#REF!*VLOOKUP("Gaz naturel (m³)",Hypothèses!$D$6:$F$13,3,0)),0,#REF!*VLOOKUP("Gaz naturel (m³)",Hypothèses!$D$6:$F$13,3,0))</f>
        <v>#REF!</v>
      </c>
      <c r="AU359" s="126" t="e">
        <f>IF(ISNA(#REF!*VLOOKUP("Gaz naturel (m³)",Hypothèses!$D$6:$F$13,3,0)),0,#REF!*VLOOKUP("Gaz naturel (m³)",Hypothèses!$D$6:$F$13,3,0))</f>
        <v>#REF!</v>
      </c>
    </row>
  </sheetData>
  <sheetProtection algorithmName="SHA-512" hashValue="ZaNd+tBQn0sFH/W9MPG4cNICSBR7acYDIkY8RbdLE7xGkYV6m51BeVNombSu/4+BYCCc1ZwceEwN4qkAzo2jsw==" saltValue="8lKTtnzxMc1Ie38kOOwPMA==" spinCount="100000" sheet="1" objects="1" scenarios="1" formatColumns="0"/>
  <mergeCells count="190">
    <mergeCell ref="C354:D354"/>
    <mergeCell ref="C355:D355"/>
    <mergeCell ref="C356:D356"/>
    <mergeCell ref="C357:D357"/>
    <mergeCell ref="C358:D358"/>
    <mergeCell ref="C359:D359"/>
    <mergeCell ref="B344:D344"/>
    <mergeCell ref="B345:D345"/>
    <mergeCell ref="B349:D349"/>
    <mergeCell ref="B350:D350"/>
    <mergeCell ref="B338:D338"/>
    <mergeCell ref="B339:D339"/>
    <mergeCell ref="B340:D340"/>
    <mergeCell ref="B341:D341"/>
    <mergeCell ref="B342:D342"/>
    <mergeCell ref="B343:D343"/>
    <mergeCell ref="B332:D332"/>
    <mergeCell ref="B333:D333"/>
    <mergeCell ref="B334:D334"/>
    <mergeCell ref="B335:D335"/>
    <mergeCell ref="B336:D336"/>
    <mergeCell ref="B337:D337"/>
    <mergeCell ref="B326:D326"/>
    <mergeCell ref="B327:D327"/>
    <mergeCell ref="B328:D328"/>
    <mergeCell ref="B329:D329"/>
    <mergeCell ref="B330:D330"/>
    <mergeCell ref="B331:D331"/>
    <mergeCell ref="B320:D320"/>
    <mergeCell ref="B321:D321"/>
    <mergeCell ref="B322:D322"/>
    <mergeCell ref="B323:D323"/>
    <mergeCell ref="B324:D324"/>
    <mergeCell ref="B325:D325"/>
    <mergeCell ref="B311:D311"/>
    <mergeCell ref="B315:D315"/>
    <mergeCell ref="B316:D316"/>
    <mergeCell ref="B317:D317"/>
    <mergeCell ref="B318:D318"/>
    <mergeCell ref="B319:D319"/>
    <mergeCell ref="B305:D305"/>
    <mergeCell ref="B306:D306"/>
    <mergeCell ref="B307:D307"/>
    <mergeCell ref="B308:D308"/>
    <mergeCell ref="B309:D309"/>
    <mergeCell ref="B310:D310"/>
    <mergeCell ref="B299:D299"/>
    <mergeCell ref="B300:D300"/>
    <mergeCell ref="B301:D301"/>
    <mergeCell ref="B302:D302"/>
    <mergeCell ref="B303:D303"/>
    <mergeCell ref="B304:D304"/>
    <mergeCell ref="B293:D293"/>
    <mergeCell ref="B294:D294"/>
    <mergeCell ref="B295:D295"/>
    <mergeCell ref="B296:D296"/>
    <mergeCell ref="B297:D297"/>
    <mergeCell ref="B298:D298"/>
    <mergeCell ref="B287:D287"/>
    <mergeCell ref="B288:D288"/>
    <mergeCell ref="B289:D289"/>
    <mergeCell ref="B290:D290"/>
    <mergeCell ref="B291:D291"/>
    <mergeCell ref="B292:D292"/>
    <mergeCell ref="B281:D281"/>
    <mergeCell ref="B282:D282"/>
    <mergeCell ref="B283:D283"/>
    <mergeCell ref="B284:D284"/>
    <mergeCell ref="B285:D285"/>
    <mergeCell ref="B286:D286"/>
    <mergeCell ref="B275:D275"/>
    <mergeCell ref="B276:D276"/>
    <mergeCell ref="B277:D277"/>
    <mergeCell ref="B278:D278"/>
    <mergeCell ref="B279:D279"/>
    <mergeCell ref="B280:D280"/>
    <mergeCell ref="B269:D269"/>
    <mergeCell ref="B270:D270"/>
    <mergeCell ref="B271:D271"/>
    <mergeCell ref="B272:D272"/>
    <mergeCell ref="B273:D273"/>
    <mergeCell ref="B274:D274"/>
    <mergeCell ref="B263:D263"/>
    <mergeCell ref="B264:D264"/>
    <mergeCell ref="B265:D265"/>
    <mergeCell ref="B266:D266"/>
    <mergeCell ref="B267:D267"/>
    <mergeCell ref="B268:D268"/>
    <mergeCell ref="B257:D257"/>
    <mergeCell ref="B258:D258"/>
    <mergeCell ref="B259:D259"/>
    <mergeCell ref="B260:D260"/>
    <mergeCell ref="B261:D261"/>
    <mergeCell ref="B262:D262"/>
    <mergeCell ref="B251:D251"/>
    <mergeCell ref="B252:D252"/>
    <mergeCell ref="B253:D253"/>
    <mergeCell ref="B254:D254"/>
    <mergeCell ref="B255:D255"/>
    <mergeCell ref="B256:D256"/>
    <mergeCell ref="B245:D245"/>
    <mergeCell ref="B246:D246"/>
    <mergeCell ref="B247:D247"/>
    <mergeCell ref="B248:D248"/>
    <mergeCell ref="B249:D249"/>
    <mergeCell ref="B250:D250"/>
    <mergeCell ref="B239:D239"/>
    <mergeCell ref="B240:D240"/>
    <mergeCell ref="B241:D241"/>
    <mergeCell ref="B242:D242"/>
    <mergeCell ref="B243:D243"/>
    <mergeCell ref="B244:D244"/>
    <mergeCell ref="B233:D233"/>
    <mergeCell ref="B234:D234"/>
    <mergeCell ref="B235:D235"/>
    <mergeCell ref="B236:D236"/>
    <mergeCell ref="B237:D237"/>
    <mergeCell ref="B238:D238"/>
    <mergeCell ref="B227:D227"/>
    <mergeCell ref="B228:D228"/>
    <mergeCell ref="B229:D229"/>
    <mergeCell ref="B230:D230"/>
    <mergeCell ref="B231:D231"/>
    <mergeCell ref="B232:D232"/>
    <mergeCell ref="B221:D221"/>
    <mergeCell ref="B222:D222"/>
    <mergeCell ref="B223:D223"/>
    <mergeCell ref="B224:D224"/>
    <mergeCell ref="B225:D225"/>
    <mergeCell ref="B226:D226"/>
    <mergeCell ref="B215:D215"/>
    <mergeCell ref="B216:D216"/>
    <mergeCell ref="B217:D217"/>
    <mergeCell ref="B218:D218"/>
    <mergeCell ref="B219:D219"/>
    <mergeCell ref="B220:D220"/>
    <mergeCell ref="B209:D209"/>
    <mergeCell ref="B210:D210"/>
    <mergeCell ref="B211:D211"/>
    <mergeCell ref="B212:D212"/>
    <mergeCell ref="B213:D213"/>
    <mergeCell ref="B214:D214"/>
    <mergeCell ref="B203:D203"/>
    <mergeCell ref="B204:D204"/>
    <mergeCell ref="B205:D205"/>
    <mergeCell ref="B206:D206"/>
    <mergeCell ref="B207:D207"/>
    <mergeCell ref="B208:D208"/>
    <mergeCell ref="B197:D197"/>
    <mergeCell ref="B198:D198"/>
    <mergeCell ref="B199:D199"/>
    <mergeCell ref="B200:D200"/>
    <mergeCell ref="B201:D201"/>
    <mergeCell ref="B202:D202"/>
    <mergeCell ref="B191:D191"/>
    <mergeCell ref="B192:D192"/>
    <mergeCell ref="B193:D193"/>
    <mergeCell ref="B194:D194"/>
    <mergeCell ref="B195:D195"/>
    <mergeCell ref="B196:D196"/>
    <mergeCell ref="B185:D185"/>
    <mergeCell ref="B186:D186"/>
    <mergeCell ref="B187:D187"/>
    <mergeCell ref="B188:D188"/>
    <mergeCell ref="B189:D189"/>
    <mergeCell ref="B190:D190"/>
    <mergeCell ref="B179:D179"/>
    <mergeCell ref="B180:D180"/>
    <mergeCell ref="B181:D181"/>
    <mergeCell ref="B182:D182"/>
    <mergeCell ref="B183:D183"/>
    <mergeCell ref="B184:D184"/>
    <mergeCell ref="B173:D173"/>
    <mergeCell ref="B174:D174"/>
    <mergeCell ref="B175:D175"/>
    <mergeCell ref="B176:D176"/>
    <mergeCell ref="B177:D177"/>
    <mergeCell ref="B178:D178"/>
    <mergeCell ref="B167:D167"/>
    <mergeCell ref="B168:D168"/>
    <mergeCell ref="B169:D169"/>
    <mergeCell ref="B170:D170"/>
    <mergeCell ref="B171:D171"/>
    <mergeCell ref="B172:D172"/>
    <mergeCell ref="B161:D161"/>
    <mergeCell ref="B162:D162"/>
    <mergeCell ref="B163:D163"/>
    <mergeCell ref="B164:D164"/>
    <mergeCell ref="B165:D165"/>
    <mergeCell ref="B166:D166"/>
  </mergeCells>
  <phoneticPr fontId="81" type="noConversion"/>
  <dataValidations count="5">
    <dataValidation type="whole" operator="greaterThan" allowBlank="1" showInputMessage="1" showErrorMessage="1" sqref="U162:Y311 U8:X157" xr:uid="{00000000-0002-0000-0100-000000000000}">
      <formula1>0</formula1>
    </dataValidation>
    <dataValidation type="list" allowBlank="1" showInputMessage="1" showErrorMessage="1" sqref="C8:C157" xr:uid="{00000000-0002-0000-0100-000001000000}">
      <formula1>v</formula1>
    </dataValidation>
    <dataValidation type="list" operator="greaterThan" allowBlank="1" showInputMessage="1" showErrorMessage="1" sqref="T162:T311 T8:T157" xr:uid="{00000000-0002-0000-0100-000002000000}">
      <formula1>BR_ACTIVITE</formula1>
    </dataValidation>
    <dataValidation type="decimal" operator="greaterThan" allowBlank="1" showInputMessage="1" showErrorMessage="1" sqref="E8:S157 E350:S350 E316:S345 E162:S311 E355:S359" xr:uid="{00000000-0002-0000-0100-000003000000}">
      <formula1>0</formula1>
    </dataValidation>
    <dataValidation operator="greaterThan" allowBlank="1" showInputMessage="1" showErrorMessage="1" sqref="Z8:AU157 Z355:AU359 T316:T345 C355:D359" xr:uid="{00000000-0002-0000-0100-000004000000}"/>
  </dataValidations>
  <pageMargins left="0.7" right="0.7" top="0.75" bottom="0.75" header="0.3" footer="0.3"/>
  <rowBreaks count="1" manualBreakCount="1">
    <brk id="158" max="47" man="1"/>
  </rowBreaks>
  <colBreaks count="1" manualBreakCount="1">
    <brk id="24"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6">
    <tabColor theme="8" tint="0.79998168889431442"/>
  </sheetPr>
  <dimension ref="A1:U106"/>
  <sheetViews>
    <sheetView showGridLines="0" topLeftCell="A94" zoomScale="85" zoomScaleNormal="85" zoomScaleSheetLayoutView="90" workbookViewId="0">
      <selection activeCell="F22" sqref="F22"/>
    </sheetView>
  </sheetViews>
  <sheetFormatPr baseColWidth="10" defaultColWidth="9.140625" defaultRowHeight="14.25"/>
  <cols>
    <col min="1" max="1" width="3.42578125" style="137" customWidth="1"/>
    <col min="2" max="2" width="32.5703125" style="137" customWidth="1"/>
    <col min="3" max="3" width="11.85546875" style="137" customWidth="1"/>
    <col min="4" max="4" width="15" style="137" customWidth="1"/>
    <col min="5" max="5" width="16.5703125" style="137" customWidth="1"/>
    <col min="6" max="6" width="12.140625" style="137" customWidth="1"/>
    <col min="7" max="7" width="11.42578125" style="137" customWidth="1"/>
    <col min="8" max="8" width="10.140625" style="137" customWidth="1"/>
    <col min="9" max="9" width="9.5703125" style="137" customWidth="1"/>
    <col min="10" max="10" width="10.5703125" style="137" customWidth="1"/>
    <col min="11" max="11" width="10.140625" style="137" bestFit="1" customWidth="1"/>
    <col min="12" max="12" width="14" style="137" bestFit="1" customWidth="1"/>
    <col min="13" max="13" width="14.140625" style="137" customWidth="1"/>
    <col min="14" max="14" width="14.5703125" style="137" customWidth="1"/>
    <col min="15" max="15" width="14.140625" style="137" customWidth="1"/>
    <col min="16" max="16" width="10.5703125" style="137" customWidth="1"/>
    <col min="17" max="17" width="14.85546875" style="137" customWidth="1"/>
    <col min="18" max="18" width="12.5703125" style="137" customWidth="1"/>
    <col min="19" max="19" width="14.5703125" style="137" bestFit="1" customWidth="1"/>
    <col min="20" max="16384" width="9.140625" style="137"/>
  </cols>
  <sheetData>
    <row r="1" spans="1:20" ht="30">
      <c r="A1" s="230" t="s">
        <v>318</v>
      </c>
      <c r="P1" s="189"/>
      <c r="Q1" s="189"/>
      <c r="R1" s="189"/>
      <c r="S1" s="189"/>
    </row>
    <row r="2" spans="1:20" ht="18" customHeight="1">
      <c r="A2" s="136"/>
      <c r="B2" s="136"/>
      <c r="C2" s="136"/>
      <c r="D2" s="136"/>
      <c r="E2" s="136"/>
      <c r="F2" s="136"/>
      <c r="G2" s="136"/>
      <c r="H2" s="136"/>
      <c r="I2" s="136"/>
      <c r="J2" s="136"/>
      <c r="K2" s="136"/>
      <c r="L2" s="136"/>
      <c r="M2" s="136"/>
      <c r="N2" s="136"/>
      <c r="O2" s="136"/>
      <c r="P2" s="188"/>
      <c r="Q2" s="188"/>
      <c r="R2" s="188"/>
      <c r="S2" s="189"/>
    </row>
    <row r="3" spans="1:20" ht="18" customHeight="1">
      <c r="A3" s="227" t="s">
        <v>21</v>
      </c>
      <c r="B3" s="224" t="s">
        <v>319</v>
      </c>
      <c r="C3" s="201"/>
      <c r="D3" s="223">
        <v>2006</v>
      </c>
      <c r="K3" s="138"/>
      <c r="L3" s="138"/>
    </row>
    <row r="4" spans="1:20" ht="18" customHeight="1">
      <c r="A4" s="228"/>
      <c r="B4" s="225"/>
      <c r="C4" s="201"/>
      <c r="D4" s="140"/>
      <c r="E4" s="140"/>
      <c r="K4" s="138"/>
      <c r="L4" s="138"/>
    </row>
    <row r="5" spans="1:20" ht="18" customHeight="1">
      <c r="A5" s="227" t="s">
        <v>22</v>
      </c>
      <c r="B5" s="224" t="s">
        <v>321</v>
      </c>
      <c r="C5" s="201"/>
      <c r="D5" s="234"/>
      <c r="E5" s="140"/>
      <c r="K5" s="138"/>
      <c r="L5" s="138"/>
    </row>
    <row r="6" spans="1:20" ht="18" customHeight="1">
      <c r="A6" s="224"/>
      <c r="B6" s="226"/>
      <c r="C6" s="201"/>
      <c r="E6" s="140"/>
      <c r="F6" s="143"/>
      <c r="G6" s="143"/>
      <c r="H6" s="143"/>
      <c r="I6" s="143"/>
      <c r="J6" s="143"/>
      <c r="K6" s="143"/>
      <c r="L6" s="143"/>
    </row>
    <row r="7" spans="1:20" ht="18" customHeight="1">
      <c r="A7" s="229" t="s">
        <v>96</v>
      </c>
      <c r="B7" s="586" t="s">
        <v>326</v>
      </c>
      <c r="C7" s="587"/>
      <c r="D7" s="588"/>
      <c r="E7" s="589"/>
      <c r="F7" s="589"/>
      <c r="G7" s="589"/>
      <c r="H7" s="589"/>
      <c r="I7" s="589"/>
      <c r="J7" s="589"/>
      <c r="K7" s="589"/>
      <c r="L7" s="589"/>
      <c r="M7" s="589"/>
      <c r="N7" s="589"/>
      <c r="O7" s="589"/>
      <c r="P7" s="589"/>
      <c r="Q7" s="589"/>
      <c r="R7" s="589"/>
      <c r="S7" s="590"/>
    </row>
    <row r="8" spans="1:20" ht="18" customHeight="1">
      <c r="A8" s="139"/>
      <c r="B8" s="586"/>
      <c r="C8" s="587"/>
      <c r="D8" s="591"/>
      <c r="E8" s="592"/>
      <c r="F8" s="592"/>
      <c r="G8" s="592"/>
      <c r="H8" s="592"/>
      <c r="I8" s="592"/>
      <c r="J8" s="592"/>
      <c r="K8" s="592"/>
      <c r="L8" s="592"/>
      <c r="M8" s="592"/>
      <c r="N8" s="592"/>
      <c r="O8" s="592"/>
      <c r="P8" s="592"/>
      <c r="Q8" s="592"/>
      <c r="R8" s="592"/>
      <c r="S8" s="593"/>
    </row>
    <row r="9" spans="1:20" ht="18" customHeight="1">
      <c r="A9" s="139"/>
      <c r="B9" s="586"/>
      <c r="C9" s="587"/>
      <c r="D9" s="594"/>
      <c r="E9" s="595"/>
      <c r="F9" s="595"/>
      <c r="G9" s="595"/>
      <c r="H9" s="595"/>
      <c r="I9" s="595"/>
      <c r="J9" s="595"/>
      <c r="K9" s="595"/>
      <c r="L9" s="595"/>
      <c r="M9" s="595"/>
      <c r="N9" s="595"/>
      <c r="O9" s="595"/>
      <c r="P9" s="595"/>
      <c r="Q9" s="595"/>
      <c r="R9" s="595"/>
      <c r="S9" s="596"/>
    </row>
    <row r="10" spans="1:20" ht="18" customHeight="1">
      <c r="A10" s="139"/>
      <c r="B10" s="142"/>
      <c r="D10" s="143"/>
      <c r="E10" s="143"/>
      <c r="F10" s="143"/>
      <c r="G10" s="143"/>
      <c r="H10" s="143"/>
      <c r="I10" s="143"/>
      <c r="J10" s="143"/>
      <c r="K10" s="143"/>
      <c r="S10" s="190" t="str">
        <f>CONCATENATE(TEXT(1000-LEN(D7), "#")," charactères restants")</f>
        <v>1000 charactères restants</v>
      </c>
    </row>
    <row r="11" spans="1:20" s="139" customFormat="1" ht="18" customHeight="1">
      <c r="B11" s="597" t="s">
        <v>325</v>
      </c>
      <c r="C11" s="597"/>
      <c r="D11" s="144"/>
      <c r="E11" s="145"/>
      <c r="F11" s="145"/>
      <c r="G11" s="146"/>
      <c r="H11" s="145"/>
      <c r="I11" s="145"/>
      <c r="J11" s="147"/>
      <c r="K11" s="147"/>
      <c r="L11" s="145"/>
      <c r="M11" s="145"/>
      <c r="N11" s="145"/>
      <c r="O11" s="145"/>
      <c r="P11" s="145"/>
    </row>
    <row r="12" spans="1:20" s="231" customFormat="1" ht="18" customHeight="1">
      <c r="B12" s="232"/>
      <c r="D12" s="233"/>
      <c r="E12" s="148"/>
      <c r="F12" s="148"/>
      <c r="G12" s="233"/>
      <c r="H12" s="233"/>
      <c r="I12" s="233"/>
      <c r="J12" s="233"/>
      <c r="K12" s="233"/>
      <c r="L12" s="233"/>
      <c r="M12" s="233"/>
      <c r="N12" s="231" t="s">
        <v>48</v>
      </c>
      <c r="O12" s="231" t="s">
        <v>69</v>
      </c>
      <c r="P12" s="231" t="s">
        <v>312</v>
      </c>
      <c r="Q12" s="231" t="s">
        <v>40</v>
      </c>
      <c r="R12" s="231" t="s">
        <v>42</v>
      </c>
    </row>
    <row r="13" spans="1:20" s="149" customFormat="1" ht="17.25" customHeight="1">
      <c r="B13" s="598" t="s">
        <v>33</v>
      </c>
      <c r="C13" s="599"/>
      <c r="D13" s="598" t="s">
        <v>320</v>
      </c>
      <c r="E13" s="598"/>
      <c r="F13" s="598"/>
      <c r="G13" s="598"/>
      <c r="H13" s="598"/>
      <c r="I13" s="598"/>
      <c r="J13" s="598"/>
      <c r="K13" s="598"/>
      <c r="L13" s="598"/>
      <c r="M13" s="598"/>
      <c r="N13" s="598"/>
      <c r="O13" s="598"/>
      <c r="P13" s="598"/>
      <c r="Q13" s="598"/>
      <c r="R13" s="598"/>
      <c r="S13" s="598"/>
    </row>
    <row r="14" spans="1:20" s="150" customFormat="1" ht="13.5" customHeight="1">
      <c r="B14" s="598"/>
      <c r="C14" s="599"/>
      <c r="D14" s="598" t="s">
        <v>0</v>
      </c>
      <c r="E14" s="598" t="s">
        <v>361</v>
      </c>
      <c r="F14" s="598" t="s">
        <v>352</v>
      </c>
      <c r="G14" s="598"/>
      <c r="H14" s="598"/>
      <c r="I14" s="598"/>
      <c r="J14" s="598"/>
      <c r="K14" s="598"/>
      <c r="L14" s="598"/>
      <c r="M14" s="598"/>
      <c r="N14" s="598" t="s">
        <v>98</v>
      </c>
      <c r="O14" s="598"/>
      <c r="P14" s="598"/>
      <c r="Q14" s="598"/>
      <c r="R14" s="598"/>
      <c r="S14" s="598" t="s">
        <v>16</v>
      </c>
    </row>
    <row r="15" spans="1:20" s="150" customFormat="1" ht="52.5" customHeight="1">
      <c r="B15" s="598"/>
      <c r="C15" s="599"/>
      <c r="D15" s="598"/>
      <c r="E15" s="598"/>
      <c r="F15" s="433" t="s">
        <v>32</v>
      </c>
      <c r="G15" s="433" t="s">
        <v>84</v>
      </c>
      <c r="H15" s="433" t="s">
        <v>322</v>
      </c>
      <c r="I15" s="433" t="s">
        <v>1</v>
      </c>
      <c r="J15" s="433" t="s">
        <v>2</v>
      </c>
      <c r="K15" s="433" t="s">
        <v>5</v>
      </c>
      <c r="L15" s="433" t="s">
        <v>3</v>
      </c>
      <c r="M15" s="433" t="s">
        <v>51</v>
      </c>
      <c r="N15" s="433" t="s">
        <v>323</v>
      </c>
      <c r="O15" s="433" t="s">
        <v>69</v>
      </c>
      <c r="P15" s="433" t="s">
        <v>324</v>
      </c>
      <c r="Q15" s="433" t="s">
        <v>40</v>
      </c>
      <c r="R15" s="433" t="s">
        <v>42</v>
      </c>
      <c r="S15" s="598"/>
      <c r="T15" s="151"/>
    </row>
    <row r="16" spans="1:20" s="150" customFormat="1" ht="16.5" customHeight="1">
      <c r="B16" s="604" t="s">
        <v>86</v>
      </c>
      <c r="C16" s="605"/>
      <c r="D16" s="606" t="s">
        <v>17</v>
      </c>
      <c r="E16" s="606"/>
      <c r="F16" s="606"/>
      <c r="G16" s="606"/>
      <c r="H16" s="606"/>
      <c r="I16" s="606"/>
      <c r="J16" s="606"/>
      <c r="K16" s="606"/>
      <c r="L16" s="606"/>
      <c r="M16" s="606"/>
      <c r="N16" s="606"/>
      <c r="O16" s="606"/>
      <c r="P16" s="606"/>
      <c r="Q16" s="606"/>
      <c r="R16" s="606"/>
      <c r="S16" s="606"/>
      <c r="T16" s="151"/>
    </row>
    <row r="17" spans="2:21" s="150" customFormat="1" ht="16.5" customHeight="1">
      <c r="B17" s="600" t="s">
        <v>345</v>
      </c>
      <c r="C17" s="601"/>
      <c r="D17" s="443"/>
      <c r="E17" s="443"/>
      <c r="F17" s="443"/>
      <c r="G17" s="443"/>
      <c r="H17" s="443"/>
      <c r="I17" s="443"/>
      <c r="J17" s="443"/>
      <c r="K17" s="443"/>
      <c r="L17" s="443"/>
      <c r="M17" s="443"/>
      <c r="N17" s="443"/>
      <c r="O17" s="443"/>
      <c r="P17" s="443"/>
      <c r="Q17" s="443"/>
      <c r="R17" s="443"/>
      <c r="S17" s="445"/>
      <c r="T17" s="151"/>
    </row>
    <row r="18" spans="2:21" s="150" customFormat="1" ht="35.450000000000003" customHeight="1">
      <c r="B18" s="607" t="s">
        <v>346</v>
      </c>
      <c r="C18" s="601"/>
      <c r="D18" s="443"/>
      <c r="E18" s="444"/>
      <c r="F18" s="443"/>
      <c r="G18" s="443"/>
      <c r="H18" s="443"/>
      <c r="I18" s="443"/>
      <c r="J18" s="443"/>
      <c r="K18" s="443"/>
      <c r="L18" s="443"/>
      <c r="M18" s="443"/>
      <c r="N18" s="443"/>
      <c r="O18" s="443"/>
      <c r="P18" s="443"/>
      <c r="Q18" s="443"/>
      <c r="R18" s="443"/>
      <c r="S18" s="446"/>
      <c r="T18" s="151"/>
    </row>
    <row r="19" spans="2:21" s="150" customFormat="1" ht="16.5" customHeight="1">
      <c r="B19" s="600" t="s">
        <v>347</v>
      </c>
      <c r="C19" s="601"/>
      <c r="D19" s="443"/>
      <c r="E19" s="444"/>
      <c r="F19" s="443"/>
      <c r="G19" s="443"/>
      <c r="H19" s="443"/>
      <c r="I19" s="443"/>
      <c r="J19" s="443"/>
      <c r="K19" s="443"/>
      <c r="L19" s="443"/>
      <c r="M19" s="443"/>
      <c r="N19" s="443"/>
      <c r="O19" s="443"/>
      <c r="P19" s="443"/>
      <c r="Q19" s="443"/>
      <c r="R19" s="443"/>
      <c r="S19" s="446"/>
      <c r="T19" s="151"/>
    </row>
    <row r="20" spans="2:21" s="150" customFormat="1" ht="16.5" customHeight="1">
      <c r="B20" s="600" t="s">
        <v>59</v>
      </c>
      <c r="C20" s="601"/>
      <c r="D20" s="443"/>
      <c r="E20" s="444"/>
      <c r="F20" s="443"/>
      <c r="G20" s="443"/>
      <c r="H20" s="443"/>
      <c r="I20" s="443"/>
      <c r="J20" s="443"/>
      <c r="K20" s="443"/>
      <c r="L20" s="443"/>
      <c r="M20" s="443"/>
      <c r="N20" s="443"/>
      <c r="O20" s="443"/>
      <c r="P20" s="443"/>
      <c r="Q20" s="443"/>
      <c r="R20" s="443"/>
      <c r="S20" s="446"/>
      <c r="T20" s="151"/>
    </row>
    <row r="21" spans="2:21" s="150" customFormat="1" ht="16.5" customHeight="1">
      <c r="B21" s="437" t="s">
        <v>8</v>
      </c>
      <c r="C21" s="432" t="s">
        <v>87</v>
      </c>
      <c r="D21" s="443"/>
      <c r="E21" s="444"/>
      <c r="F21" s="443"/>
      <c r="G21" s="443"/>
      <c r="H21" s="443"/>
      <c r="I21" s="443"/>
      <c r="J21" s="443"/>
      <c r="K21" s="443"/>
      <c r="L21" s="443"/>
      <c r="M21" s="443"/>
      <c r="N21" s="443"/>
      <c r="O21" s="443"/>
      <c r="P21" s="443"/>
      <c r="Q21" s="443"/>
      <c r="R21" s="443"/>
      <c r="S21" s="446"/>
      <c r="T21" s="151"/>
    </row>
    <row r="22" spans="2:21" s="150" customFormat="1" ht="16.5" customHeight="1">
      <c r="B22" s="602" t="s">
        <v>88</v>
      </c>
      <c r="C22" s="603"/>
      <c r="D22" s="193"/>
      <c r="E22" s="153"/>
      <c r="F22" s="153"/>
      <c r="G22" s="153"/>
      <c r="H22" s="153"/>
      <c r="I22" s="153"/>
      <c r="J22" s="153"/>
      <c r="K22" s="153"/>
      <c r="L22" s="153"/>
      <c r="M22" s="153"/>
      <c r="N22" s="153"/>
      <c r="O22" s="153"/>
      <c r="P22" s="153"/>
      <c r="Q22" s="153"/>
      <c r="R22" s="153"/>
      <c r="S22" s="192"/>
      <c r="T22" s="137"/>
      <c r="U22" s="137"/>
    </row>
    <row r="23" spans="2:21" s="150" customFormat="1" ht="16.5" customHeight="1">
      <c r="B23" s="608" t="s">
        <v>89</v>
      </c>
      <c r="C23" s="609"/>
      <c r="D23" s="610"/>
      <c r="E23" s="611"/>
      <c r="F23" s="611"/>
      <c r="G23" s="611"/>
      <c r="H23" s="611"/>
      <c r="I23" s="611"/>
      <c r="J23" s="611"/>
      <c r="K23" s="611"/>
      <c r="L23" s="611"/>
      <c r="M23" s="611"/>
      <c r="N23" s="611"/>
      <c r="O23" s="611"/>
      <c r="P23" s="611"/>
      <c r="Q23" s="611"/>
      <c r="R23" s="611"/>
      <c r="S23" s="612"/>
      <c r="T23" s="141"/>
      <c r="U23" s="141"/>
    </row>
    <row r="24" spans="2:21" s="150" customFormat="1" ht="18" customHeight="1">
      <c r="B24" s="600" t="s">
        <v>348</v>
      </c>
      <c r="C24" s="601"/>
      <c r="D24" s="443"/>
      <c r="E24" s="444"/>
      <c r="F24" s="443"/>
      <c r="G24" s="443"/>
      <c r="H24" s="443"/>
      <c r="I24" s="443"/>
      <c r="J24" s="443"/>
      <c r="K24" s="443"/>
      <c r="L24" s="443"/>
      <c r="M24" s="443"/>
      <c r="N24" s="443"/>
      <c r="O24" s="443"/>
      <c r="P24" s="443"/>
      <c r="Q24" s="443"/>
      <c r="R24" s="443"/>
      <c r="S24" s="446"/>
      <c r="T24" s="137"/>
      <c r="U24" s="137"/>
    </row>
    <row r="25" spans="2:21" s="150" customFormat="1" ht="16.5" customHeight="1">
      <c r="B25" s="600" t="s">
        <v>367</v>
      </c>
      <c r="C25" s="601"/>
      <c r="D25" s="443"/>
      <c r="E25" s="444"/>
      <c r="F25" s="443"/>
      <c r="G25" s="443"/>
      <c r="H25" s="443"/>
      <c r="I25" s="443"/>
      <c r="J25" s="443"/>
      <c r="K25" s="443"/>
      <c r="L25" s="443"/>
      <c r="M25" s="443"/>
      <c r="N25" s="443"/>
      <c r="O25" s="443"/>
      <c r="P25" s="443"/>
      <c r="Q25" s="443"/>
      <c r="R25" s="443"/>
      <c r="S25" s="446"/>
      <c r="T25" s="137"/>
      <c r="U25" s="137"/>
    </row>
    <row r="26" spans="2:21" s="150" customFormat="1" ht="16.5" customHeight="1">
      <c r="B26" s="600" t="s">
        <v>350</v>
      </c>
      <c r="C26" s="601"/>
      <c r="D26" s="443"/>
      <c r="E26" s="444"/>
      <c r="F26" s="443"/>
      <c r="G26" s="443"/>
      <c r="H26" s="443"/>
      <c r="I26" s="443"/>
      <c r="J26" s="443"/>
      <c r="K26" s="443"/>
      <c r="L26" s="443"/>
      <c r="M26" s="443"/>
      <c r="N26" s="443"/>
      <c r="O26" s="443"/>
      <c r="P26" s="443"/>
      <c r="Q26" s="443"/>
      <c r="R26" s="443"/>
      <c r="S26" s="446"/>
      <c r="T26" s="137"/>
      <c r="U26" s="137"/>
    </row>
    <row r="27" spans="2:21" s="150" customFormat="1" ht="16.5" customHeight="1">
      <c r="B27" s="602" t="s">
        <v>88</v>
      </c>
      <c r="C27" s="603"/>
      <c r="D27" s="193"/>
      <c r="E27" s="153"/>
      <c r="F27" s="153"/>
      <c r="G27" s="153"/>
      <c r="H27" s="153"/>
      <c r="I27" s="153"/>
      <c r="J27" s="153"/>
      <c r="K27" s="153"/>
      <c r="L27" s="153"/>
      <c r="M27" s="153"/>
      <c r="N27" s="153"/>
      <c r="O27" s="153"/>
      <c r="P27" s="153"/>
      <c r="Q27" s="153"/>
      <c r="R27" s="153"/>
      <c r="S27" s="192"/>
      <c r="T27" s="137"/>
      <c r="U27" s="137"/>
    </row>
    <row r="28" spans="2:21" s="150" customFormat="1" ht="16.5" customHeight="1">
      <c r="B28" s="613" t="s">
        <v>314</v>
      </c>
      <c r="C28" s="614"/>
      <c r="D28" s="615"/>
      <c r="E28" s="616"/>
      <c r="F28" s="616"/>
      <c r="G28" s="616"/>
      <c r="H28" s="616"/>
      <c r="I28" s="616"/>
      <c r="J28" s="616"/>
      <c r="K28" s="616"/>
      <c r="L28" s="616"/>
      <c r="M28" s="616"/>
      <c r="N28" s="616"/>
      <c r="O28" s="616"/>
      <c r="P28" s="616"/>
      <c r="Q28" s="616"/>
      <c r="R28" s="616"/>
      <c r="S28" s="617"/>
      <c r="T28" s="137"/>
      <c r="U28" s="137"/>
    </row>
    <row r="29" spans="2:21" s="150" customFormat="1" ht="16.5" customHeight="1">
      <c r="B29" s="600" t="s">
        <v>12</v>
      </c>
      <c r="C29" s="601"/>
      <c r="D29" s="443"/>
      <c r="E29" s="443"/>
      <c r="F29" s="443"/>
      <c r="G29" s="443"/>
      <c r="H29" s="443"/>
      <c r="I29" s="443"/>
      <c r="J29" s="443"/>
      <c r="K29" s="443"/>
      <c r="L29" s="443"/>
      <c r="M29" s="443"/>
      <c r="N29" s="443"/>
      <c r="O29" s="443"/>
      <c r="P29" s="443"/>
      <c r="Q29" s="443"/>
      <c r="R29" s="443"/>
      <c r="S29" s="446"/>
      <c r="T29" s="137"/>
      <c r="U29" s="137"/>
    </row>
    <row r="30" spans="2:21" s="150" customFormat="1" ht="16.5" customHeight="1">
      <c r="B30" s="602" t="s">
        <v>23</v>
      </c>
      <c r="C30" s="603"/>
      <c r="D30" s="194"/>
      <c r="E30" s="195"/>
      <c r="F30" s="195"/>
      <c r="G30" s="195"/>
      <c r="H30" s="195"/>
      <c r="I30" s="195"/>
      <c r="J30" s="195"/>
      <c r="K30" s="195"/>
      <c r="L30" s="195"/>
      <c r="M30" s="195"/>
      <c r="N30" s="195"/>
      <c r="O30" s="195"/>
      <c r="P30" s="195"/>
      <c r="Q30" s="195"/>
      <c r="R30" s="195"/>
      <c r="S30" s="196"/>
      <c r="T30" s="137"/>
      <c r="U30" s="137"/>
    </row>
    <row r="31" spans="2:21" ht="19.350000000000001" customHeight="1">
      <c r="B31" s="154"/>
      <c r="C31" s="154"/>
      <c r="D31" s="154"/>
      <c r="E31" s="154"/>
      <c r="F31" s="154"/>
      <c r="G31" s="154"/>
      <c r="H31" s="154"/>
      <c r="I31" s="154"/>
      <c r="J31" s="154"/>
      <c r="K31" s="154"/>
      <c r="L31" s="154"/>
      <c r="M31" s="154"/>
      <c r="N31" s="154"/>
      <c r="O31" s="154"/>
      <c r="P31" s="154"/>
      <c r="Q31" s="154"/>
      <c r="R31" s="154"/>
    </row>
    <row r="32" spans="2:21" s="141" customFormat="1" ht="18" customHeight="1">
      <c r="B32" s="199" t="s">
        <v>327</v>
      </c>
      <c r="E32" s="156"/>
      <c r="F32" s="156"/>
      <c r="G32" s="156"/>
      <c r="H32" s="157"/>
      <c r="T32" s="137"/>
      <c r="U32" s="137"/>
    </row>
    <row r="33" spans="1:21" ht="8.4499999999999993" customHeight="1" collapsed="1">
      <c r="A33" s="158"/>
      <c r="B33" s="161"/>
      <c r="C33" s="159"/>
      <c r="D33" s="159"/>
    </row>
    <row r="34" spans="1:21" s="158" customFormat="1" ht="18" customHeight="1">
      <c r="B34" s="158" t="s">
        <v>338</v>
      </c>
      <c r="C34" s="161"/>
      <c r="D34" s="161"/>
      <c r="T34" s="137"/>
      <c r="U34" s="137"/>
    </row>
    <row r="35" spans="1:21" ht="9" customHeight="1">
      <c r="A35" s="158"/>
      <c r="C35" s="159"/>
      <c r="D35" s="159"/>
    </row>
    <row r="36" spans="1:21" s="150" customFormat="1" ht="54" customHeight="1">
      <c r="B36" s="598" t="s">
        <v>329</v>
      </c>
      <c r="C36" s="598"/>
      <c r="D36" s="433" t="s">
        <v>260</v>
      </c>
      <c r="E36" s="433" t="s">
        <v>330</v>
      </c>
      <c r="F36" s="433" t="s">
        <v>261</v>
      </c>
      <c r="G36" s="163"/>
      <c r="H36" s="163"/>
      <c r="I36" s="163"/>
      <c r="J36" s="163"/>
      <c r="K36" s="163"/>
      <c r="L36" s="163"/>
      <c r="M36" s="163"/>
      <c r="N36" s="163"/>
      <c r="O36" s="163"/>
      <c r="P36" s="163"/>
      <c r="R36" s="164"/>
      <c r="S36" s="164"/>
      <c r="T36" s="137"/>
      <c r="U36" s="137"/>
    </row>
    <row r="37" spans="1:21" s="150" customFormat="1" ht="16.5" customHeight="1">
      <c r="B37" s="621" t="s">
        <v>28</v>
      </c>
      <c r="C37" s="622"/>
      <c r="D37" s="216"/>
      <c r="E37" s="217"/>
      <c r="F37" s="197">
        <f>D37*E37</f>
        <v>0</v>
      </c>
      <c r="G37" s="166"/>
      <c r="H37" s="166"/>
      <c r="I37" s="167"/>
      <c r="J37" s="166"/>
      <c r="K37" s="166"/>
      <c r="L37" s="166"/>
      <c r="M37" s="166"/>
      <c r="N37" s="166"/>
      <c r="O37" s="166"/>
      <c r="P37" s="166"/>
      <c r="R37" s="168"/>
      <c r="S37" s="168"/>
      <c r="T37" s="137"/>
      <c r="U37" s="137"/>
    </row>
    <row r="38" spans="1:21" s="150" customFormat="1" ht="16.5" customHeight="1">
      <c r="B38" s="618" t="s">
        <v>328</v>
      </c>
      <c r="C38" s="619"/>
      <c r="D38" s="218"/>
      <c r="E38" s="219"/>
      <c r="F38" s="165">
        <f>D38*E38</f>
        <v>0</v>
      </c>
      <c r="G38" s="166"/>
      <c r="H38" s="166"/>
      <c r="I38" s="167"/>
      <c r="J38" s="166"/>
      <c r="K38" s="166"/>
      <c r="L38" s="166"/>
      <c r="M38" s="166"/>
      <c r="N38" s="166"/>
      <c r="O38" s="166"/>
      <c r="P38" s="166"/>
      <c r="R38" s="168"/>
      <c r="S38" s="168"/>
      <c r="T38" s="137"/>
      <c r="U38" s="137"/>
    </row>
    <row r="39" spans="1:21" s="150" customFormat="1" ht="16.5" customHeight="1">
      <c r="B39" s="618" t="s">
        <v>31</v>
      </c>
      <c r="C39" s="619"/>
      <c r="D39" s="218"/>
      <c r="E39" s="219"/>
      <c r="F39" s="165">
        <f>D39*E39</f>
        <v>0</v>
      </c>
      <c r="G39" s="166"/>
      <c r="H39" s="166"/>
      <c r="I39" s="167"/>
      <c r="J39" s="166"/>
      <c r="K39" s="166"/>
      <c r="L39" s="166"/>
      <c r="M39" s="166"/>
      <c r="N39" s="166"/>
      <c r="O39" s="166"/>
      <c r="P39" s="166"/>
      <c r="R39" s="168"/>
      <c r="S39" s="168"/>
      <c r="T39" s="137"/>
      <c r="U39" s="137"/>
    </row>
    <row r="40" spans="1:21" s="150" customFormat="1" ht="16.5" customHeight="1">
      <c r="B40" s="619" t="s">
        <v>42</v>
      </c>
      <c r="C40" s="620"/>
      <c r="D40" s="220"/>
      <c r="E40" s="221"/>
      <c r="F40" s="165">
        <f>D40*E40</f>
        <v>0</v>
      </c>
      <c r="G40" s="166"/>
      <c r="H40" s="166"/>
      <c r="I40" s="167"/>
      <c r="J40" s="166"/>
      <c r="K40" s="166"/>
      <c r="L40" s="166"/>
      <c r="M40" s="166"/>
      <c r="N40" s="166"/>
      <c r="O40" s="166"/>
      <c r="P40" s="166"/>
      <c r="R40" s="168"/>
      <c r="S40" s="168"/>
      <c r="T40" s="137"/>
      <c r="U40" s="137"/>
    </row>
    <row r="41" spans="1:21" s="150" customFormat="1" ht="16.5" customHeight="1">
      <c r="B41" s="619" t="s">
        <v>16</v>
      </c>
      <c r="C41" s="620"/>
      <c r="D41" s="169">
        <f>SUM(D37:D40)</f>
        <v>0</v>
      </c>
      <c r="E41" s="169">
        <f>SUM(E37:E40)</f>
        <v>0</v>
      </c>
      <c r="F41" s="170">
        <f>SUM(F37:F40)</f>
        <v>0</v>
      </c>
      <c r="G41" s="171"/>
      <c r="H41" s="171"/>
      <c r="I41" s="171"/>
      <c r="J41" s="171"/>
      <c r="K41" s="171"/>
      <c r="L41" s="171"/>
      <c r="M41" s="171"/>
      <c r="N41" s="171"/>
      <c r="O41" s="171"/>
      <c r="P41" s="171"/>
      <c r="R41" s="166"/>
      <c r="S41" s="166"/>
      <c r="T41" s="137"/>
      <c r="U41" s="137"/>
    </row>
    <row r="42" spans="1:21" ht="18" customHeight="1">
      <c r="A42" s="158"/>
      <c r="C42" s="159"/>
      <c r="D42" s="159"/>
    </row>
    <row r="43" spans="1:21" ht="15" customHeight="1">
      <c r="B43" s="158" t="s">
        <v>339</v>
      </c>
      <c r="C43" s="172"/>
      <c r="D43" s="172"/>
      <c r="E43" s="172"/>
      <c r="F43" s="172"/>
      <c r="G43" s="172"/>
      <c r="H43" s="172"/>
      <c r="I43" s="172"/>
      <c r="J43" s="172"/>
      <c r="K43" s="172"/>
      <c r="L43" s="172"/>
      <c r="M43" s="172"/>
      <c r="N43" s="172"/>
      <c r="O43" s="172"/>
      <c r="P43" s="172"/>
      <c r="Q43" s="172"/>
      <c r="R43" s="172"/>
    </row>
    <row r="44" spans="1:21" ht="9" customHeight="1">
      <c r="B44" s="172"/>
      <c r="C44" s="172"/>
      <c r="D44" s="172"/>
      <c r="E44" s="172"/>
      <c r="F44" s="172"/>
      <c r="G44" s="172"/>
      <c r="H44" s="172"/>
      <c r="I44" s="172"/>
      <c r="J44" s="172"/>
      <c r="K44" s="172"/>
      <c r="L44" s="172"/>
      <c r="M44" s="172"/>
      <c r="N44" s="172"/>
      <c r="O44" s="172"/>
      <c r="P44" s="172"/>
      <c r="Q44" s="172"/>
      <c r="R44" s="172"/>
    </row>
    <row r="45" spans="1:21" ht="15" customHeight="1">
      <c r="B45" s="598" t="s">
        <v>337</v>
      </c>
      <c r="C45" s="598"/>
      <c r="D45" s="598" t="s">
        <v>260</v>
      </c>
      <c r="E45" s="598"/>
      <c r="F45" s="623" t="s">
        <v>260</v>
      </c>
      <c r="G45" s="623"/>
      <c r="H45" s="623"/>
      <c r="I45" s="623"/>
      <c r="J45" s="623"/>
      <c r="K45" s="623"/>
      <c r="L45" s="623"/>
      <c r="M45" s="623"/>
      <c r="N45" s="623"/>
      <c r="O45" s="623"/>
      <c r="P45" s="598" t="s">
        <v>261</v>
      </c>
      <c r="Q45" s="598"/>
    </row>
    <row r="46" spans="1:21" ht="15" customHeight="1">
      <c r="B46" s="598"/>
      <c r="C46" s="598"/>
      <c r="D46" s="598"/>
      <c r="E46" s="598"/>
      <c r="F46" s="598" t="s">
        <v>352</v>
      </c>
      <c r="G46" s="598"/>
      <c r="H46" s="598"/>
      <c r="I46" s="598"/>
      <c r="J46" s="598"/>
      <c r="K46" s="598" t="s">
        <v>333</v>
      </c>
      <c r="L46" s="598" t="s">
        <v>323</v>
      </c>
      <c r="M46" s="598" t="s">
        <v>324</v>
      </c>
      <c r="N46" s="598" t="s">
        <v>334</v>
      </c>
      <c r="O46" s="598" t="s">
        <v>18</v>
      </c>
      <c r="P46" s="598"/>
      <c r="Q46" s="598"/>
    </row>
    <row r="47" spans="1:21" ht="47.45" customHeight="1">
      <c r="B47" s="598"/>
      <c r="C47" s="598"/>
      <c r="D47" s="433" t="s">
        <v>331</v>
      </c>
      <c r="E47" s="433" t="s">
        <v>332</v>
      </c>
      <c r="F47" s="433" t="s">
        <v>32</v>
      </c>
      <c r="G47" s="433" t="s">
        <v>84</v>
      </c>
      <c r="H47" s="433" t="s">
        <v>322</v>
      </c>
      <c r="I47" s="433" t="s">
        <v>5</v>
      </c>
      <c r="J47" s="433" t="s">
        <v>3</v>
      </c>
      <c r="K47" s="598"/>
      <c r="L47" s="598"/>
      <c r="M47" s="598"/>
      <c r="N47" s="598"/>
      <c r="O47" s="598"/>
      <c r="P47" s="433" t="s">
        <v>335</v>
      </c>
      <c r="Q47" s="433" t="s">
        <v>336</v>
      </c>
    </row>
    <row r="48" spans="1:21" ht="18" customHeight="1">
      <c r="B48" s="625" t="s">
        <v>341</v>
      </c>
      <c r="C48" s="626"/>
      <c r="D48" s="212"/>
      <c r="E48" s="213"/>
      <c r="F48" s="213"/>
      <c r="G48" s="213"/>
      <c r="H48" s="213"/>
      <c r="I48" s="213"/>
      <c r="J48" s="213"/>
      <c r="K48" s="213"/>
      <c r="L48" s="213"/>
      <c r="M48" s="213"/>
      <c r="N48" s="213"/>
      <c r="O48" s="213"/>
      <c r="P48" s="214"/>
      <c r="Q48" s="215"/>
    </row>
    <row r="49" spans="2:21" ht="18" customHeight="1">
      <c r="B49" s="172"/>
      <c r="C49" s="172"/>
      <c r="D49" s="172"/>
      <c r="E49" s="172"/>
      <c r="F49" s="172"/>
      <c r="G49" s="172"/>
      <c r="H49" s="172"/>
      <c r="I49" s="172"/>
      <c r="J49" s="172"/>
      <c r="K49" s="172"/>
      <c r="L49" s="172"/>
      <c r="M49" s="172"/>
      <c r="N49" s="172"/>
      <c r="O49" s="172"/>
      <c r="P49" s="172"/>
      <c r="Q49" s="172"/>
      <c r="R49" s="172"/>
    </row>
    <row r="50" spans="2:21" ht="15" customHeight="1">
      <c r="B50" s="158" t="s">
        <v>340</v>
      </c>
      <c r="C50" s="172"/>
      <c r="D50" s="172"/>
      <c r="E50" s="172"/>
      <c r="F50" s="172"/>
      <c r="G50" s="172"/>
      <c r="H50" s="172"/>
      <c r="I50" s="172"/>
      <c r="J50" s="172"/>
      <c r="K50" s="172"/>
      <c r="L50" s="172"/>
      <c r="M50" s="172"/>
      <c r="N50" s="172"/>
      <c r="O50" s="172"/>
      <c r="P50" s="172"/>
      <c r="Q50" s="172"/>
      <c r="R50" s="172"/>
    </row>
    <row r="51" spans="2:21" ht="9" customHeight="1">
      <c r="B51" s="172"/>
      <c r="C51" s="172"/>
      <c r="D51" s="172"/>
      <c r="E51" s="172"/>
      <c r="F51" s="172"/>
      <c r="G51" s="172"/>
      <c r="H51" s="172"/>
      <c r="I51" s="172"/>
      <c r="J51" s="172"/>
      <c r="K51" s="172"/>
      <c r="L51" s="172"/>
      <c r="M51" s="172"/>
      <c r="N51" s="172"/>
      <c r="O51" s="172"/>
      <c r="P51" s="172"/>
      <c r="Q51" s="172"/>
      <c r="R51" s="172"/>
    </row>
    <row r="52" spans="2:21" ht="15" customHeight="1">
      <c r="B52" s="598" t="s">
        <v>337</v>
      </c>
      <c r="C52" s="598"/>
      <c r="D52" s="598" t="s">
        <v>260</v>
      </c>
      <c r="E52" s="598"/>
      <c r="F52" s="623" t="s">
        <v>260</v>
      </c>
      <c r="G52" s="623"/>
      <c r="H52" s="623"/>
      <c r="I52" s="623"/>
      <c r="J52" s="623"/>
      <c r="K52" s="623"/>
      <c r="L52" s="623"/>
      <c r="M52" s="623"/>
      <c r="N52" s="623"/>
      <c r="O52" s="623"/>
      <c r="P52" s="598" t="s">
        <v>261</v>
      </c>
      <c r="Q52" s="598"/>
    </row>
    <row r="53" spans="2:21" ht="15" customHeight="1">
      <c r="B53" s="598"/>
      <c r="C53" s="598"/>
      <c r="D53" s="598"/>
      <c r="E53" s="598"/>
      <c r="F53" s="598" t="s">
        <v>352</v>
      </c>
      <c r="G53" s="598"/>
      <c r="H53" s="598"/>
      <c r="I53" s="598"/>
      <c r="J53" s="598"/>
      <c r="K53" s="598" t="s">
        <v>333</v>
      </c>
      <c r="L53" s="598" t="s">
        <v>323</v>
      </c>
      <c r="M53" s="598" t="s">
        <v>324</v>
      </c>
      <c r="N53" s="598" t="s">
        <v>334</v>
      </c>
      <c r="O53" s="598" t="s">
        <v>18</v>
      </c>
      <c r="P53" s="598"/>
      <c r="Q53" s="598"/>
    </row>
    <row r="54" spans="2:21" ht="42.75" customHeight="1">
      <c r="B54" s="598"/>
      <c r="C54" s="598"/>
      <c r="D54" s="436" t="s">
        <v>343</v>
      </c>
      <c r="E54" s="436" t="s">
        <v>344</v>
      </c>
      <c r="F54" s="436" t="s">
        <v>32</v>
      </c>
      <c r="G54" s="436" t="s">
        <v>84</v>
      </c>
      <c r="H54" s="436" t="s">
        <v>322</v>
      </c>
      <c r="I54" s="436" t="s">
        <v>5</v>
      </c>
      <c r="J54" s="436" t="s">
        <v>3</v>
      </c>
      <c r="K54" s="627"/>
      <c r="L54" s="627"/>
      <c r="M54" s="627"/>
      <c r="N54" s="627"/>
      <c r="O54" s="627"/>
      <c r="P54" s="436" t="s">
        <v>335</v>
      </c>
      <c r="Q54" s="436" t="s">
        <v>336</v>
      </c>
    </row>
    <row r="55" spans="2:21" ht="18" customHeight="1">
      <c r="B55" s="625" t="s">
        <v>341</v>
      </c>
      <c r="C55" s="626"/>
      <c r="D55" s="206"/>
      <c r="E55" s="206"/>
      <c r="F55" s="206"/>
      <c r="G55" s="206"/>
      <c r="H55" s="206"/>
      <c r="I55" s="206"/>
      <c r="J55" s="206"/>
      <c r="K55" s="206"/>
      <c r="L55" s="206"/>
      <c r="M55" s="206"/>
      <c r="N55" s="206"/>
      <c r="O55" s="206"/>
      <c r="P55" s="207"/>
      <c r="Q55" s="208"/>
    </row>
    <row r="56" spans="2:21" ht="18" customHeight="1">
      <c r="B56" s="619" t="s">
        <v>342</v>
      </c>
      <c r="C56" s="631"/>
      <c r="D56" s="209"/>
      <c r="E56" s="210"/>
      <c r="F56" s="209"/>
      <c r="G56" s="209"/>
      <c r="H56" s="209"/>
      <c r="I56" s="235"/>
      <c r="J56" s="209"/>
      <c r="K56" s="209"/>
      <c r="L56" s="209"/>
      <c r="M56" s="209"/>
      <c r="N56" s="209"/>
      <c r="O56" s="209"/>
      <c r="P56" s="211"/>
      <c r="Q56" s="211"/>
    </row>
    <row r="57" spans="2:21" ht="18" customHeight="1">
      <c r="B57" s="619" t="s">
        <v>16</v>
      </c>
      <c r="C57" s="631"/>
      <c r="D57" s="153">
        <f t="shared" ref="D57:Q57" si="0">SUM(D55:D56)</f>
        <v>0</v>
      </c>
      <c r="E57" s="153">
        <f t="shared" si="0"/>
        <v>0</v>
      </c>
      <c r="F57" s="153">
        <f t="shared" si="0"/>
        <v>0</v>
      </c>
      <c r="G57" s="153">
        <f t="shared" si="0"/>
        <v>0</v>
      </c>
      <c r="H57" s="153">
        <f t="shared" si="0"/>
        <v>0</v>
      </c>
      <c r="I57" s="153">
        <f t="shared" si="0"/>
        <v>0</v>
      </c>
      <c r="J57" s="153">
        <f t="shared" si="0"/>
        <v>0</v>
      </c>
      <c r="K57" s="153">
        <f t="shared" si="0"/>
        <v>0</v>
      </c>
      <c r="L57" s="153">
        <f t="shared" si="0"/>
        <v>0</v>
      </c>
      <c r="M57" s="153">
        <f t="shared" si="0"/>
        <v>0</v>
      </c>
      <c r="N57" s="153">
        <f t="shared" si="0"/>
        <v>0</v>
      </c>
      <c r="O57" s="153">
        <f t="shared" si="0"/>
        <v>0</v>
      </c>
      <c r="P57" s="153">
        <f t="shared" si="0"/>
        <v>0</v>
      </c>
      <c r="Q57" s="153">
        <f t="shared" si="0"/>
        <v>0</v>
      </c>
    </row>
    <row r="58" spans="2:21" ht="18" customHeight="1">
      <c r="B58" s="172"/>
      <c r="C58" s="172"/>
      <c r="D58" s="172"/>
      <c r="E58" s="172"/>
      <c r="F58" s="172"/>
      <c r="G58" s="172"/>
      <c r="H58" s="172"/>
      <c r="I58" s="172"/>
      <c r="J58" s="172"/>
      <c r="K58" s="172"/>
      <c r="L58" s="172"/>
      <c r="M58" s="172"/>
      <c r="N58" s="172"/>
      <c r="O58" s="172"/>
      <c r="P58" s="172"/>
      <c r="Q58" s="172"/>
      <c r="R58" s="172"/>
      <c r="T58" s="150"/>
      <c r="U58" s="150"/>
    </row>
    <row r="59" spans="2:21" ht="18" customHeight="1">
      <c r="B59" s="172"/>
      <c r="C59" s="172"/>
      <c r="D59" s="172"/>
      <c r="E59" s="172"/>
      <c r="F59" s="172"/>
      <c r="G59" s="172"/>
      <c r="H59" s="172"/>
      <c r="I59" s="172"/>
      <c r="J59" s="172"/>
      <c r="K59" s="172"/>
      <c r="L59" s="172"/>
      <c r="M59" s="172"/>
      <c r="N59" s="172"/>
      <c r="O59" s="172"/>
      <c r="P59" s="172"/>
      <c r="Q59" s="172"/>
      <c r="R59" s="172"/>
      <c r="T59" s="150"/>
      <c r="U59" s="150"/>
    </row>
    <row r="60" spans="2:21" ht="18" customHeight="1">
      <c r="B60" s="172"/>
      <c r="C60" s="172"/>
      <c r="D60" s="172"/>
      <c r="E60" s="172"/>
      <c r="F60" s="172"/>
      <c r="G60" s="172"/>
      <c r="H60" s="172"/>
      <c r="I60" s="172"/>
      <c r="J60" s="172"/>
      <c r="K60" s="172"/>
      <c r="L60" s="172"/>
      <c r="M60" s="172"/>
      <c r="N60" s="172"/>
      <c r="O60" s="172"/>
      <c r="P60" s="172"/>
      <c r="Q60" s="172"/>
      <c r="R60" s="172"/>
    </row>
    <row r="61" spans="2:21" ht="18" customHeight="1">
      <c r="B61" s="200" t="s">
        <v>351</v>
      </c>
      <c r="C61" s="172"/>
      <c r="D61" s="172"/>
      <c r="E61" s="172"/>
      <c r="F61" s="172"/>
      <c r="G61" s="172"/>
      <c r="H61" s="172"/>
      <c r="I61" s="172"/>
      <c r="J61" s="172"/>
      <c r="K61" s="172"/>
      <c r="L61" s="172"/>
      <c r="M61" s="172"/>
      <c r="N61" s="172"/>
      <c r="O61" s="172"/>
      <c r="P61" s="172"/>
      <c r="Q61" s="172"/>
      <c r="R61" s="172"/>
    </row>
    <row r="62" spans="2:21" ht="18" customHeight="1">
      <c r="B62" s="174"/>
      <c r="C62" s="172"/>
      <c r="D62" s="172"/>
      <c r="E62" s="172"/>
      <c r="F62" s="172"/>
      <c r="G62" s="172"/>
      <c r="H62" s="172"/>
      <c r="I62" s="172"/>
      <c r="J62" s="172"/>
      <c r="K62" s="172"/>
      <c r="L62" s="172"/>
      <c r="M62" s="172"/>
      <c r="N62" s="172"/>
      <c r="O62" s="172"/>
      <c r="P62" s="172"/>
      <c r="Q62" s="172"/>
      <c r="R62" s="172"/>
    </row>
    <row r="63" spans="2:21" ht="18" customHeight="1">
      <c r="B63" s="141" t="s">
        <v>269</v>
      </c>
      <c r="C63" s="158"/>
      <c r="D63" s="141"/>
      <c r="E63" s="175"/>
      <c r="F63" s="172"/>
      <c r="G63" s="172"/>
      <c r="I63" s="172"/>
      <c r="J63" s="172"/>
      <c r="K63" s="172"/>
      <c r="L63" s="172"/>
      <c r="M63" s="172"/>
      <c r="N63" s="172"/>
      <c r="O63" s="172"/>
      <c r="P63" s="172"/>
      <c r="Q63" s="172"/>
      <c r="R63" s="172"/>
    </row>
    <row r="64" spans="2:21" ht="18" customHeight="1">
      <c r="B64" s="160"/>
      <c r="C64" s="160"/>
      <c r="D64" s="160"/>
      <c r="E64" s="160"/>
      <c r="F64" s="160"/>
      <c r="G64" s="160"/>
      <c r="H64" s="160"/>
      <c r="I64" s="160"/>
      <c r="J64" s="160"/>
      <c r="K64" s="160"/>
      <c r="L64" s="160"/>
      <c r="M64" s="160"/>
      <c r="N64" s="160"/>
      <c r="O64" s="160"/>
      <c r="P64" s="160"/>
      <c r="Q64" s="160"/>
      <c r="R64" s="160"/>
    </row>
    <row r="65" spans="2:21" ht="18" customHeight="1">
      <c r="B65" s="172"/>
      <c r="C65" s="172"/>
      <c r="D65" s="172"/>
      <c r="E65" s="172"/>
      <c r="F65" s="176"/>
      <c r="G65" s="177"/>
      <c r="H65" s="177"/>
      <c r="I65" s="177"/>
      <c r="J65" s="178"/>
      <c r="K65" s="154"/>
      <c r="L65" s="172"/>
      <c r="M65" s="172"/>
      <c r="N65" s="172"/>
      <c r="O65" s="172"/>
      <c r="P65" s="172"/>
      <c r="Q65" s="172"/>
      <c r="R65" s="172"/>
    </row>
    <row r="66" spans="2:21" s="201" customFormat="1" ht="18" customHeight="1">
      <c r="B66" s="202"/>
      <c r="C66" s="598" t="s">
        <v>0</v>
      </c>
      <c r="D66" s="598"/>
      <c r="E66" s="637" t="s">
        <v>361</v>
      </c>
      <c r="F66" s="598" t="s">
        <v>352</v>
      </c>
      <c r="G66" s="598"/>
      <c r="H66" s="598"/>
      <c r="I66" s="598"/>
      <c r="J66" s="598"/>
      <c r="K66" s="598"/>
      <c r="L66" s="598"/>
      <c r="M66" s="598"/>
      <c r="N66" s="598" t="s">
        <v>98</v>
      </c>
      <c r="O66" s="598"/>
      <c r="P66" s="598"/>
      <c r="Q66" s="598"/>
      <c r="R66" s="598"/>
    </row>
    <row r="67" spans="2:21" s="201" customFormat="1" ht="48.6" customHeight="1">
      <c r="C67" s="204" t="s">
        <v>90</v>
      </c>
      <c r="D67" s="205" t="s">
        <v>91</v>
      </c>
      <c r="E67" s="638"/>
      <c r="F67" s="436" t="s">
        <v>32</v>
      </c>
      <c r="G67" s="436" t="s">
        <v>84</v>
      </c>
      <c r="H67" s="436" t="s">
        <v>322</v>
      </c>
      <c r="I67" s="436" t="s">
        <v>1</v>
      </c>
      <c r="J67" s="436" t="s">
        <v>2</v>
      </c>
      <c r="K67" s="436" t="s">
        <v>5</v>
      </c>
      <c r="L67" s="436" t="s">
        <v>3</v>
      </c>
      <c r="M67" s="436" t="s">
        <v>51</v>
      </c>
      <c r="N67" s="436" t="s">
        <v>69</v>
      </c>
      <c r="O67" s="436" t="s">
        <v>323</v>
      </c>
      <c r="P67" s="436" t="s">
        <v>324</v>
      </c>
      <c r="Q67" s="436" t="s">
        <v>40</v>
      </c>
      <c r="R67" s="436" t="s">
        <v>42</v>
      </c>
      <c r="S67" s="203"/>
    </row>
    <row r="68" spans="2:21" ht="18" customHeight="1">
      <c r="B68" s="318"/>
      <c r="C68" s="316">
        <v>0.27900000000000003</v>
      </c>
      <c r="D68" s="317"/>
      <c r="E68" s="317">
        <v>0</v>
      </c>
      <c r="F68" s="317">
        <v>0.2026798378561297</v>
      </c>
      <c r="G68" s="317">
        <v>0.23723981020815182</v>
      </c>
      <c r="H68" s="317">
        <v>0.26819978544017159</v>
      </c>
      <c r="I68" s="317">
        <v>0.26819978544017159</v>
      </c>
      <c r="J68" s="317">
        <v>0.26135979091216727</v>
      </c>
      <c r="K68" s="317">
        <v>0.36610920000000002</v>
      </c>
      <c r="L68" s="317">
        <v>0.34307972553621952</v>
      </c>
      <c r="M68" s="317">
        <v>0.26542368</v>
      </c>
      <c r="N68" s="317">
        <v>1.5436799999999997E-3</v>
      </c>
      <c r="O68" s="317">
        <v>0</v>
      </c>
      <c r="P68" s="317">
        <v>3.1319974944020043E-2</v>
      </c>
      <c r="Q68" s="317">
        <v>0</v>
      </c>
      <c r="R68" s="317">
        <v>0</v>
      </c>
      <c r="S68" s="179"/>
    </row>
    <row r="69" spans="2:21" s="150" customFormat="1" ht="18" customHeight="1">
      <c r="B69" s="318"/>
      <c r="C69" s="316"/>
      <c r="D69" s="317"/>
      <c r="E69" s="317"/>
      <c r="F69" s="317"/>
      <c r="G69" s="317"/>
      <c r="H69" s="317"/>
      <c r="I69" s="317"/>
      <c r="J69" s="317"/>
      <c r="K69" s="317"/>
      <c r="L69" s="317"/>
      <c r="M69" s="317"/>
      <c r="N69" s="317"/>
      <c r="O69" s="317"/>
      <c r="P69" s="317"/>
      <c r="Q69" s="317"/>
      <c r="R69" s="317"/>
      <c r="T69" s="137"/>
      <c r="U69" s="137"/>
    </row>
    <row r="70" spans="2:21" ht="18" customHeight="1"/>
    <row r="71" spans="2:21" ht="18" customHeight="1">
      <c r="B71" s="174" t="s">
        <v>355</v>
      </c>
      <c r="C71" s="158"/>
      <c r="D71" s="174"/>
      <c r="E71" s="174"/>
      <c r="F71" s="174"/>
      <c r="G71" s="174"/>
      <c r="H71" s="174"/>
      <c r="I71" s="174"/>
      <c r="J71" s="174"/>
      <c r="K71" s="180"/>
      <c r="L71" s="180"/>
      <c r="M71" s="180"/>
      <c r="N71" s="180"/>
      <c r="O71" s="180"/>
      <c r="P71" s="180"/>
      <c r="Q71" s="180"/>
      <c r="R71" s="180"/>
      <c r="S71" s="179"/>
    </row>
    <row r="72" spans="2:21" ht="18" customHeight="1">
      <c r="B72" s="174"/>
      <c r="C72" s="174"/>
      <c r="D72" s="174"/>
      <c r="E72" s="174"/>
      <c r="F72" s="174"/>
      <c r="G72" s="174"/>
      <c r="H72" s="174"/>
      <c r="I72" s="174"/>
      <c r="J72" s="174"/>
      <c r="K72" s="180"/>
      <c r="L72" s="180"/>
      <c r="M72" s="180"/>
      <c r="N72" s="180"/>
      <c r="O72" s="180"/>
      <c r="P72" s="180"/>
      <c r="Q72" s="180"/>
      <c r="R72" s="180"/>
      <c r="S72" s="179"/>
    </row>
    <row r="73" spans="2:21" ht="41.25" customHeight="1">
      <c r="B73" s="618" t="s">
        <v>92</v>
      </c>
      <c r="C73" s="618"/>
      <c r="D73" s="162" t="s">
        <v>261</v>
      </c>
      <c r="E73" s="174"/>
      <c r="F73" s="174"/>
      <c r="G73" s="174"/>
      <c r="H73" s="174"/>
      <c r="I73" s="174"/>
      <c r="J73" s="174"/>
      <c r="K73" s="180"/>
      <c r="L73" s="180"/>
      <c r="M73" s="180"/>
      <c r="N73" s="180"/>
      <c r="O73" s="180"/>
      <c r="P73" s="180"/>
      <c r="Q73" s="180"/>
      <c r="R73" s="180"/>
      <c r="S73" s="179"/>
    </row>
    <row r="74" spans="2:21" ht="18" customHeight="1">
      <c r="B74" s="600" t="s">
        <v>353</v>
      </c>
      <c r="C74" s="601"/>
      <c r="D74" s="222"/>
      <c r="F74" s="174"/>
      <c r="G74" s="174"/>
      <c r="H74" s="174"/>
      <c r="I74" s="174"/>
      <c r="J74" s="174"/>
      <c r="K74" s="180"/>
      <c r="L74" s="180"/>
      <c r="M74" s="180"/>
      <c r="N74" s="180"/>
      <c r="O74" s="180"/>
      <c r="P74" s="180"/>
      <c r="Q74" s="180"/>
      <c r="R74" s="180"/>
      <c r="S74" s="179"/>
    </row>
    <row r="75" spans="2:21" ht="18" customHeight="1">
      <c r="B75" s="600" t="s">
        <v>241</v>
      </c>
      <c r="C75" s="601"/>
      <c r="D75" s="222"/>
      <c r="E75" s="174"/>
      <c r="F75" s="174"/>
      <c r="G75" s="174"/>
      <c r="H75" s="174"/>
      <c r="I75" s="174"/>
      <c r="J75" s="174"/>
      <c r="K75" s="180"/>
      <c r="L75" s="180"/>
      <c r="M75" s="180"/>
      <c r="N75" s="180"/>
      <c r="O75" s="180"/>
      <c r="P75" s="180"/>
      <c r="Q75" s="180"/>
      <c r="R75" s="180"/>
      <c r="S75" s="179"/>
      <c r="T75" s="181"/>
      <c r="U75" s="181"/>
    </row>
    <row r="76" spans="2:21" ht="18" customHeight="1">
      <c r="B76" s="600" t="s">
        <v>354</v>
      </c>
      <c r="C76" s="601"/>
      <c r="D76" s="222"/>
      <c r="E76" s="174"/>
      <c r="F76" s="174"/>
      <c r="G76" s="174"/>
      <c r="H76" s="174"/>
      <c r="I76" s="174"/>
      <c r="J76" s="174"/>
      <c r="K76" s="180"/>
      <c r="L76" s="180"/>
      <c r="M76" s="180"/>
      <c r="N76" s="180"/>
      <c r="O76" s="180"/>
      <c r="P76" s="180"/>
      <c r="Q76" s="180"/>
      <c r="R76" s="180"/>
      <c r="S76" s="179"/>
      <c r="T76" s="181"/>
      <c r="U76" s="181"/>
    </row>
    <row r="77" spans="2:21" ht="18" customHeight="1">
      <c r="B77" s="182"/>
      <c r="C77" s="160"/>
      <c r="D77" s="174"/>
      <c r="E77" s="174"/>
      <c r="F77" s="174"/>
      <c r="G77" s="174"/>
      <c r="H77" s="174"/>
      <c r="I77" s="174"/>
      <c r="J77" s="174"/>
      <c r="K77" s="180"/>
      <c r="L77" s="180"/>
      <c r="M77" s="180"/>
      <c r="N77" s="180"/>
      <c r="O77" s="180"/>
      <c r="P77" s="180"/>
      <c r="Q77" s="180"/>
      <c r="R77" s="180"/>
      <c r="S77" s="179"/>
      <c r="T77" s="181"/>
      <c r="U77" s="181"/>
    </row>
    <row r="78" spans="2:21" ht="18" customHeight="1">
      <c r="B78" s="182"/>
      <c r="C78" s="160"/>
      <c r="D78" s="174"/>
      <c r="E78" s="174"/>
      <c r="F78" s="174"/>
      <c r="G78" s="174"/>
      <c r="H78" s="174"/>
      <c r="I78" s="174"/>
      <c r="J78" s="174"/>
      <c r="K78" s="180"/>
      <c r="L78" s="180"/>
      <c r="M78" s="180"/>
      <c r="N78" s="180"/>
      <c r="O78" s="180"/>
      <c r="P78" s="180"/>
      <c r="Q78" s="180"/>
      <c r="R78" s="180"/>
      <c r="S78" s="179"/>
      <c r="T78" s="183"/>
      <c r="U78" s="183"/>
    </row>
    <row r="79" spans="2:21" ht="18" customHeight="1">
      <c r="B79" s="174"/>
      <c r="C79" s="174"/>
      <c r="D79" s="174"/>
      <c r="E79" s="174"/>
      <c r="F79" s="174"/>
      <c r="G79" s="174"/>
      <c r="H79" s="174"/>
      <c r="I79" s="174"/>
      <c r="J79" s="174"/>
      <c r="K79" s="180"/>
      <c r="L79" s="180"/>
      <c r="M79" s="180"/>
      <c r="N79" s="180"/>
      <c r="O79" s="180"/>
      <c r="P79" s="180"/>
      <c r="Q79" s="180"/>
      <c r="R79" s="180"/>
      <c r="S79" s="179"/>
      <c r="T79" s="183"/>
      <c r="U79" s="183"/>
    </row>
    <row r="80" spans="2:21" ht="18" customHeight="1">
      <c r="B80" s="173" t="s">
        <v>356</v>
      </c>
      <c r="C80" s="174"/>
      <c r="D80" s="174"/>
      <c r="E80" s="174"/>
      <c r="F80" s="174"/>
      <c r="G80" s="174"/>
      <c r="H80" s="174"/>
      <c r="I80" s="174"/>
      <c r="J80" s="174"/>
      <c r="K80" s="180"/>
      <c r="L80" s="180"/>
      <c r="M80" s="180"/>
      <c r="N80" s="180"/>
      <c r="O80" s="180"/>
      <c r="P80" s="180"/>
      <c r="Q80" s="180"/>
      <c r="R80" s="180"/>
      <c r="S80" s="179"/>
      <c r="T80" s="183"/>
      <c r="U80" s="183"/>
    </row>
    <row r="81" spans="2:21" ht="15" customHeight="1">
      <c r="B81" s="174"/>
      <c r="C81" s="174"/>
      <c r="D81" s="174"/>
      <c r="E81" s="174"/>
      <c r="F81" s="174"/>
      <c r="G81" s="174"/>
      <c r="H81" s="174"/>
      <c r="I81" s="174"/>
      <c r="J81" s="174"/>
      <c r="K81" s="180"/>
      <c r="L81" s="180"/>
      <c r="M81" s="180"/>
      <c r="N81" s="180"/>
      <c r="O81" s="180"/>
      <c r="P81" s="180"/>
      <c r="Q81" s="180"/>
      <c r="R81" s="180"/>
      <c r="S81" s="179"/>
      <c r="T81" s="183"/>
      <c r="U81" s="183"/>
    </row>
    <row r="82" spans="2:21" s="181" customFormat="1" ht="17.25" customHeight="1">
      <c r="B82" s="598" t="s">
        <v>313</v>
      </c>
      <c r="C82" s="636"/>
      <c r="D82" s="598" t="s">
        <v>357</v>
      </c>
      <c r="E82" s="598"/>
      <c r="F82" s="598"/>
      <c r="G82" s="598"/>
      <c r="H82" s="598"/>
      <c r="I82" s="598"/>
      <c r="J82" s="598"/>
      <c r="K82" s="598"/>
      <c r="L82" s="598"/>
      <c r="M82" s="598"/>
      <c r="N82" s="598"/>
      <c r="O82" s="598"/>
      <c r="P82" s="598"/>
      <c r="Q82" s="598"/>
      <c r="R82" s="598"/>
      <c r="S82" s="598"/>
      <c r="T82" s="183"/>
      <c r="U82" s="183"/>
    </row>
    <row r="83" spans="2:21" s="181" customFormat="1" ht="13.5" customHeight="1">
      <c r="B83" s="598"/>
      <c r="C83" s="636"/>
      <c r="D83" s="598" t="s">
        <v>0</v>
      </c>
      <c r="E83" s="598" t="s">
        <v>361</v>
      </c>
      <c r="F83" s="598" t="s">
        <v>352</v>
      </c>
      <c r="G83" s="598"/>
      <c r="H83" s="598"/>
      <c r="I83" s="598"/>
      <c r="J83" s="598"/>
      <c r="K83" s="598"/>
      <c r="L83" s="598"/>
      <c r="M83" s="598"/>
      <c r="N83" s="598" t="s">
        <v>98</v>
      </c>
      <c r="O83" s="598"/>
      <c r="P83" s="598"/>
      <c r="Q83" s="598"/>
      <c r="R83" s="598"/>
      <c r="S83" s="598" t="s">
        <v>16</v>
      </c>
      <c r="T83" s="183"/>
      <c r="U83" s="183"/>
    </row>
    <row r="84" spans="2:21" s="181" customFormat="1" ht="52.5" customHeight="1">
      <c r="B84" s="598"/>
      <c r="C84" s="636"/>
      <c r="D84" s="598"/>
      <c r="E84" s="598"/>
      <c r="F84" s="433" t="s">
        <v>32</v>
      </c>
      <c r="G84" s="433" t="s">
        <v>84</v>
      </c>
      <c r="H84" s="433" t="s">
        <v>322</v>
      </c>
      <c r="I84" s="433" t="s">
        <v>1</v>
      </c>
      <c r="J84" s="433" t="s">
        <v>2</v>
      </c>
      <c r="K84" s="433" t="s">
        <v>5</v>
      </c>
      <c r="L84" s="433" t="s">
        <v>3</v>
      </c>
      <c r="M84" s="433" t="s">
        <v>51</v>
      </c>
      <c r="N84" s="433" t="s">
        <v>69</v>
      </c>
      <c r="O84" s="433" t="s">
        <v>323</v>
      </c>
      <c r="P84" s="433" t="s">
        <v>324</v>
      </c>
      <c r="Q84" s="433" t="s">
        <v>40</v>
      </c>
      <c r="R84" s="433" t="s">
        <v>42</v>
      </c>
      <c r="S84" s="598"/>
      <c r="T84" s="183"/>
      <c r="U84" s="183"/>
    </row>
    <row r="85" spans="2:21" s="183" customFormat="1" ht="15" customHeight="1">
      <c r="B85" s="604" t="s">
        <v>315</v>
      </c>
      <c r="C85" s="605"/>
      <c r="D85" s="635" t="s">
        <v>17</v>
      </c>
      <c r="E85" s="635"/>
      <c r="F85" s="635"/>
      <c r="G85" s="635"/>
      <c r="H85" s="635"/>
      <c r="I85" s="635"/>
      <c r="J85" s="635"/>
      <c r="K85" s="635"/>
      <c r="L85" s="635"/>
      <c r="M85" s="635"/>
      <c r="N85" s="635"/>
      <c r="O85" s="635"/>
      <c r="P85" s="635"/>
      <c r="Q85" s="635"/>
      <c r="R85" s="635"/>
      <c r="S85" s="635"/>
    </row>
    <row r="86" spans="2:21" s="183" customFormat="1" ht="16.5" customHeight="1">
      <c r="B86" s="600" t="s">
        <v>345</v>
      </c>
      <c r="C86" s="600"/>
      <c r="D86" s="435">
        <f t="shared" ref="D86:P86" si="1">D17*D$68</f>
        <v>0</v>
      </c>
      <c r="E86" s="435">
        <f t="shared" si="1"/>
        <v>0</v>
      </c>
      <c r="F86" s="435">
        <f t="shared" si="1"/>
        <v>0</v>
      </c>
      <c r="G86" s="435">
        <f t="shared" si="1"/>
        <v>0</v>
      </c>
      <c r="H86" s="435">
        <f t="shared" si="1"/>
        <v>0</v>
      </c>
      <c r="I86" s="435">
        <f t="shared" si="1"/>
        <v>0</v>
      </c>
      <c r="J86" s="435">
        <f t="shared" si="1"/>
        <v>0</v>
      </c>
      <c r="K86" s="435">
        <f t="shared" si="1"/>
        <v>0</v>
      </c>
      <c r="L86" s="435">
        <f t="shared" si="1"/>
        <v>0</v>
      </c>
      <c r="M86" s="435">
        <f t="shared" si="1"/>
        <v>0</v>
      </c>
      <c r="N86" s="435">
        <f t="shared" si="1"/>
        <v>0</v>
      </c>
      <c r="O86" s="435">
        <f t="shared" si="1"/>
        <v>0</v>
      </c>
      <c r="P86" s="435">
        <f t="shared" si="1"/>
        <v>0</v>
      </c>
      <c r="Q86" s="435"/>
      <c r="R86" s="435"/>
      <c r="S86" s="434">
        <f t="shared" ref="S86:S91" si="2">SUM(D86:R86)</f>
        <v>0</v>
      </c>
    </row>
    <row r="87" spans="2:21" s="183" customFormat="1" ht="34.700000000000003" customHeight="1">
      <c r="B87" s="632" t="s">
        <v>346</v>
      </c>
      <c r="C87" s="632"/>
      <c r="D87" s="435">
        <f t="shared" ref="D87:O87" si="3">D18*D$68</f>
        <v>0</v>
      </c>
      <c r="E87" s="435">
        <f t="shared" si="3"/>
        <v>0</v>
      </c>
      <c r="F87" s="435">
        <f t="shared" si="3"/>
        <v>0</v>
      </c>
      <c r="G87" s="435">
        <f t="shared" si="3"/>
        <v>0</v>
      </c>
      <c r="H87" s="435">
        <f t="shared" si="3"/>
        <v>0</v>
      </c>
      <c r="I87" s="435">
        <f t="shared" si="3"/>
        <v>0</v>
      </c>
      <c r="J87" s="435">
        <f t="shared" si="3"/>
        <v>0</v>
      </c>
      <c r="K87" s="435">
        <f t="shared" si="3"/>
        <v>0</v>
      </c>
      <c r="L87" s="435">
        <f t="shared" si="3"/>
        <v>0</v>
      </c>
      <c r="M87" s="435">
        <f t="shared" si="3"/>
        <v>0</v>
      </c>
      <c r="N87" s="435">
        <f t="shared" si="3"/>
        <v>0</v>
      </c>
      <c r="O87" s="435">
        <f t="shared" si="3"/>
        <v>0</v>
      </c>
      <c r="P87" s="435">
        <v>0</v>
      </c>
      <c r="Q87" s="435"/>
      <c r="R87" s="435"/>
      <c r="S87" s="434">
        <f t="shared" si="2"/>
        <v>0</v>
      </c>
    </row>
    <row r="88" spans="2:21" s="183" customFormat="1" ht="16.5" customHeight="1">
      <c r="B88" s="600" t="s">
        <v>347</v>
      </c>
      <c r="C88" s="600"/>
      <c r="D88" s="435">
        <f t="shared" ref="D88:O88" si="4">D19*D$68</f>
        <v>0</v>
      </c>
      <c r="E88" s="435">
        <f t="shared" si="4"/>
        <v>0</v>
      </c>
      <c r="F88" s="435">
        <f t="shared" si="4"/>
        <v>0</v>
      </c>
      <c r="G88" s="435">
        <f t="shared" si="4"/>
        <v>0</v>
      </c>
      <c r="H88" s="435">
        <f t="shared" si="4"/>
        <v>0</v>
      </c>
      <c r="I88" s="435">
        <f t="shared" si="4"/>
        <v>0</v>
      </c>
      <c r="J88" s="435">
        <f t="shared" si="4"/>
        <v>0</v>
      </c>
      <c r="K88" s="435">
        <f t="shared" si="4"/>
        <v>0</v>
      </c>
      <c r="L88" s="435">
        <f t="shared" si="4"/>
        <v>0</v>
      </c>
      <c r="M88" s="435">
        <f t="shared" si="4"/>
        <v>0</v>
      </c>
      <c r="N88" s="435">
        <f t="shared" si="4"/>
        <v>0</v>
      </c>
      <c r="O88" s="435">
        <f t="shared" si="4"/>
        <v>0</v>
      </c>
      <c r="P88" s="435">
        <f>P19*P$68</f>
        <v>0</v>
      </c>
      <c r="Q88" s="435"/>
      <c r="R88" s="435"/>
      <c r="S88" s="434">
        <f t="shared" si="2"/>
        <v>0</v>
      </c>
    </row>
    <row r="89" spans="2:21" s="183" customFormat="1" ht="16.5" customHeight="1">
      <c r="B89" s="600" t="s">
        <v>59</v>
      </c>
      <c r="C89" s="600"/>
      <c r="D89" s="435">
        <f t="shared" ref="D89:O89" si="5">D20*D$68</f>
        <v>0</v>
      </c>
      <c r="E89" s="435">
        <f t="shared" si="5"/>
        <v>0</v>
      </c>
      <c r="F89" s="435">
        <f t="shared" si="5"/>
        <v>0</v>
      </c>
      <c r="G89" s="435">
        <f t="shared" si="5"/>
        <v>0</v>
      </c>
      <c r="H89" s="435">
        <f t="shared" si="5"/>
        <v>0</v>
      </c>
      <c r="I89" s="435">
        <f t="shared" si="5"/>
        <v>0</v>
      </c>
      <c r="J89" s="435">
        <f t="shared" si="5"/>
        <v>0</v>
      </c>
      <c r="K89" s="435">
        <f t="shared" si="5"/>
        <v>0</v>
      </c>
      <c r="L89" s="435">
        <f t="shared" si="5"/>
        <v>0</v>
      </c>
      <c r="M89" s="435">
        <f t="shared" si="5"/>
        <v>0</v>
      </c>
      <c r="N89" s="435">
        <f t="shared" si="5"/>
        <v>0</v>
      </c>
      <c r="O89" s="435">
        <f t="shared" si="5"/>
        <v>0</v>
      </c>
      <c r="P89" s="435">
        <f>P20*P$68</f>
        <v>0</v>
      </c>
      <c r="Q89" s="435"/>
      <c r="R89" s="435"/>
      <c r="S89" s="434">
        <f t="shared" si="2"/>
        <v>0</v>
      </c>
    </row>
    <row r="90" spans="2:21" s="183" customFormat="1" ht="16.5" customHeight="1">
      <c r="B90" s="437" t="s">
        <v>8</v>
      </c>
      <c r="C90" s="431" t="s">
        <v>87</v>
      </c>
      <c r="D90" s="435">
        <f t="shared" ref="D90:O90" si="6">D21*D$68</f>
        <v>0</v>
      </c>
      <c r="E90" s="435">
        <f t="shared" si="6"/>
        <v>0</v>
      </c>
      <c r="F90" s="435">
        <f t="shared" si="6"/>
        <v>0</v>
      </c>
      <c r="G90" s="435">
        <f t="shared" si="6"/>
        <v>0</v>
      </c>
      <c r="H90" s="435">
        <f t="shared" si="6"/>
        <v>0</v>
      </c>
      <c r="I90" s="435">
        <f t="shared" si="6"/>
        <v>0</v>
      </c>
      <c r="J90" s="435">
        <f t="shared" si="6"/>
        <v>0</v>
      </c>
      <c r="K90" s="435">
        <f t="shared" si="6"/>
        <v>0</v>
      </c>
      <c r="L90" s="435">
        <f t="shared" si="6"/>
        <v>0</v>
      </c>
      <c r="M90" s="435">
        <f t="shared" si="6"/>
        <v>0</v>
      </c>
      <c r="N90" s="435">
        <f t="shared" si="6"/>
        <v>0</v>
      </c>
      <c r="O90" s="435">
        <f t="shared" si="6"/>
        <v>0</v>
      </c>
      <c r="P90" s="435">
        <f>P21*P$68</f>
        <v>0</v>
      </c>
      <c r="Q90" s="435"/>
      <c r="R90" s="435"/>
      <c r="S90" s="434">
        <f t="shared" si="2"/>
        <v>0</v>
      </c>
    </row>
    <row r="91" spans="2:21" s="183" customFormat="1" ht="16.5" customHeight="1">
      <c r="B91" s="613" t="s">
        <v>93</v>
      </c>
      <c r="C91" s="633"/>
      <c r="D91" s="435">
        <f t="shared" ref="D91:P91" si="7">SUM(D86:D90)</f>
        <v>0</v>
      </c>
      <c r="E91" s="435">
        <f t="shared" si="7"/>
        <v>0</v>
      </c>
      <c r="F91" s="435">
        <f t="shared" si="7"/>
        <v>0</v>
      </c>
      <c r="G91" s="435">
        <f t="shared" si="7"/>
        <v>0</v>
      </c>
      <c r="H91" s="435">
        <f t="shared" si="7"/>
        <v>0</v>
      </c>
      <c r="I91" s="435">
        <f t="shared" si="7"/>
        <v>0</v>
      </c>
      <c r="J91" s="435">
        <f t="shared" si="7"/>
        <v>0</v>
      </c>
      <c r="K91" s="435">
        <f t="shared" si="7"/>
        <v>0</v>
      </c>
      <c r="L91" s="435">
        <f t="shared" si="7"/>
        <v>0</v>
      </c>
      <c r="M91" s="435">
        <f t="shared" si="7"/>
        <v>0</v>
      </c>
      <c r="N91" s="435">
        <f t="shared" si="7"/>
        <v>0</v>
      </c>
      <c r="O91" s="435">
        <f t="shared" si="7"/>
        <v>0</v>
      </c>
      <c r="P91" s="435">
        <f t="shared" si="7"/>
        <v>0</v>
      </c>
      <c r="Q91" s="435"/>
      <c r="R91" s="435"/>
      <c r="S91" s="434">
        <f t="shared" si="2"/>
        <v>0</v>
      </c>
    </row>
    <row r="92" spans="2:21" s="183" customFormat="1" ht="16.5" customHeight="1">
      <c r="B92" s="608" t="s">
        <v>89</v>
      </c>
      <c r="C92" s="628"/>
      <c r="D92" s="624"/>
      <c r="E92" s="624"/>
      <c r="F92" s="624"/>
      <c r="G92" s="624"/>
      <c r="H92" s="624"/>
      <c r="I92" s="624"/>
      <c r="J92" s="624"/>
      <c r="K92" s="624"/>
      <c r="L92" s="624"/>
      <c r="M92" s="624"/>
      <c r="N92" s="624"/>
      <c r="O92" s="624"/>
      <c r="P92" s="624"/>
      <c r="Q92" s="624"/>
      <c r="R92" s="624"/>
      <c r="S92" s="624"/>
    </row>
    <row r="93" spans="2:21" s="183" customFormat="1" ht="16.5" customHeight="1">
      <c r="B93" s="600" t="s">
        <v>348</v>
      </c>
      <c r="C93" s="600"/>
      <c r="D93" s="435">
        <f t="shared" ref="D93:P93" si="8">D24*D$68</f>
        <v>0</v>
      </c>
      <c r="E93" s="435">
        <f t="shared" si="8"/>
        <v>0</v>
      </c>
      <c r="F93" s="435">
        <f t="shared" si="8"/>
        <v>0</v>
      </c>
      <c r="G93" s="435">
        <f t="shared" si="8"/>
        <v>0</v>
      </c>
      <c r="H93" s="435">
        <f t="shared" si="8"/>
        <v>0</v>
      </c>
      <c r="I93" s="435">
        <f t="shared" si="8"/>
        <v>0</v>
      </c>
      <c r="J93" s="435">
        <f t="shared" si="8"/>
        <v>0</v>
      </c>
      <c r="K93" s="435">
        <f t="shared" si="8"/>
        <v>0</v>
      </c>
      <c r="L93" s="435">
        <f t="shared" si="8"/>
        <v>0</v>
      </c>
      <c r="M93" s="435">
        <f t="shared" si="8"/>
        <v>0</v>
      </c>
      <c r="N93" s="435">
        <f t="shared" si="8"/>
        <v>0</v>
      </c>
      <c r="O93" s="435">
        <f t="shared" si="8"/>
        <v>0</v>
      </c>
      <c r="P93" s="435">
        <f t="shared" si="8"/>
        <v>0</v>
      </c>
      <c r="Q93" s="435"/>
      <c r="R93" s="435"/>
      <c r="S93" s="434">
        <f>SUM(D93:R93)</f>
        <v>0</v>
      </c>
    </row>
    <row r="94" spans="2:21" s="183" customFormat="1" ht="16.5" customHeight="1">
      <c r="B94" s="600" t="s">
        <v>349</v>
      </c>
      <c r="C94" s="600"/>
      <c r="D94" s="435">
        <f t="shared" ref="D94:P94" si="9">D25*D$68</f>
        <v>0</v>
      </c>
      <c r="E94" s="435">
        <f t="shared" si="9"/>
        <v>0</v>
      </c>
      <c r="F94" s="435">
        <f t="shared" si="9"/>
        <v>0</v>
      </c>
      <c r="G94" s="435">
        <f t="shared" si="9"/>
        <v>0</v>
      </c>
      <c r="H94" s="435">
        <f t="shared" si="9"/>
        <v>0</v>
      </c>
      <c r="I94" s="435">
        <f t="shared" si="9"/>
        <v>0</v>
      </c>
      <c r="J94" s="435">
        <f t="shared" si="9"/>
        <v>0</v>
      </c>
      <c r="K94" s="435">
        <f t="shared" si="9"/>
        <v>0</v>
      </c>
      <c r="L94" s="435">
        <f t="shared" si="9"/>
        <v>0</v>
      </c>
      <c r="M94" s="435">
        <f t="shared" si="9"/>
        <v>0</v>
      </c>
      <c r="N94" s="435">
        <f t="shared" si="9"/>
        <v>0</v>
      </c>
      <c r="O94" s="435">
        <f t="shared" si="9"/>
        <v>0</v>
      </c>
      <c r="P94" s="435">
        <f t="shared" si="9"/>
        <v>0</v>
      </c>
      <c r="Q94" s="435"/>
      <c r="R94" s="435"/>
      <c r="S94" s="434">
        <f>SUM(D94:R94)</f>
        <v>0</v>
      </c>
      <c r="T94" s="137"/>
      <c r="U94" s="137"/>
    </row>
    <row r="95" spans="2:21" s="183" customFormat="1" ht="16.5" customHeight="1">
      <c r="B95" s="600" t="s">
        <v>350</v>
      </c>
      <c r="C95" s="600"/>
      <c r="D95" s="435">
        <f t="shared" ref="D95:P95" si="10">D26*D$68</f>
        <v>0</v>
      </c>
      <c r="E95" s="435">
        <f t="shared" si="10"/>
        <v>0</v>
      </c>
      <c r="F95" s="435">
        <f t="shared" si="10"/>
        <v>0</v>
      </c>
      <c r="G95" s="435">
        <f t="shared" si="10"/>
        <v>0</v>
      </c>
      <c r="H95" s="435">
        <f t="shared" si="10"/>
        <v>0</v>
      </c>
      <c r="I95" s="435">
        <f t="shared" si="10"/>
        <v>0</v>
      </c>
      <c r="J95" s="435">
        <f t="shared" si="10"/>
        <v>0</v>
      </c>
      <c r="K95" s="435">
        <f t="shared" si="10"/>
        <v>0</v>
      </c>
      <c r="L95" s="435">
        <f t="shared" si="10"/>
        <v>0</v>
      </c>
      <c r="M95" s="435">
        <f t="shared" si="10"/>
        <v>0</v>
      </c>
      <c r="N95" s="435">
        <f t="shared" si="10"/>
        <v>0</v>
      </c>
      <c r="O95" s="435">
        <f t="shared" si="10"/>
        <v>0</v>
      </c>
      <c r="P95" s="435">
        <f t="shared" si="10"/>
        <v>0</v>
      </c>
      <c r="Q95" s="435"/>
      <c r="R95" s="435"/>
      <c r="S95" s="434">
        <f>SUM(D95:R95)</f>
        <v>0</v>
      </c>
      <c r="T95" s="137"/>
      <c r="U95" s="137"/>
    </row>
    <row r="96" spans="2:21" s="183" customFormat="1" ht="16.5" customHeight="1">
      <c r="B96" s="613" t="s">
        <v>93</v>
      </c>
      <c r="C96" s="633"/>
      <c r="D96" s="435">
        <f>SUM(D93:D95)</f>
        <v>0</v>
      </c>
      <c r="E96" s="435">
        <f t="shared" ref="E96:P96" si="11">SUM(E93:E95)</f>
        <v>0</v>
      </c>
      <c r="F96" s="435">
        <f t="shared" si="11"/>
        <v>0</v>
      </c>
      <c r="G96" s="435">
        <f t="shared" si="11"/>
        <v>0</v>
      </c>
      <c r="H96" s="435">
        <f t="shared" si="11"/>
        <v>0</v>
      </c>
      <c r="I96" s="435">
        <f t="shared" si="11"/>
        <v>0</v>
      </c>
      <c r="J96" s="435">
        <f t="shared" si="11"/>
        <v>0</v>
      </c>
      <c r="K96" s="435">
        <f t="shared" si="11"/>
        <v>0</v>
      </c>
      <c r="L96" s="435">
        <f t="shared" si="11"/>
        <v>0</v>
      </c>
      <c r="M96" s="435">
        <f t="shared" si="11"/>
        <v>0</v>
      </c>
      <c r="N96" s="435">
        <f t="shared" si="11"/>
        <v>0</v>
      </c>
      <c r="O96" s="435">
        <f t="shared" si="11"/>
        <v>0</v>
      </c>
      <c r="P96" s="435">
        <f t="shared" si="11"/>
        <v>0</v>
      </c>
      <c r="Q96" s="435"/>
      <c r="R96" s="435"/>
      <c r="S96" s="434">
        <f>SUM(D96:R96)</f>
        <v>0</v>
      </c>
      <c r="T96" s="137"/>
      <c r="U96" s="137"/>
    </row>
    <row r="97" spans="2:21" s="183" customFormat="1" ht="16.5" customHeight="1">
      <c r="B97" s="608" t="s">
        <v>94</v>
      </c>
      <c r="C97" s="628"/>
      <c r="D97" s="624"/>
      <c r="E97" s="624"/>
      <c r="F97" s="624"/>
      <c r="G97" s="624"/>
      <c r="H97" s="624"/>
      <c r="I97" s="624"/>
      <c r="J97" s="624"/>
      <c r="K97" s="624"/>
      <c r="L97" s="624"/>
      <c r="M97" s="624"/>
      <c r="N97" s="624"/>
      <c r="O97" s="624"/>
      <c r="P97" s="624"/>
      <c r="Q97" s="624"/>
      <c r="R97" s="624"/>
      <c r="S97" s="624"/>
      <c r="T97" s="137"/>
      <c r="U97" s="137"/>
    </row>
    <row r="98" spans="2:21" s="183" customFormat="1" ht="16.5" customHeight="1">
      <c r="B98" s="600" t="s">
        <v>12</v>
      </c>
      <c r="C98" s="600"/>
      <c r="D98" s="435">
        <f t="shared" ref="D98:P98" si="12">D29*D$68</f>
        <v>0</v>
      </c>
      <c r="E98" s="435">
        <f t="shared" si="12"/>
        <v>0</v>
      </c>
      <c r="F98" s="435">
        <f t="shared" si="12"/>
        <v>0</v>
      </c>
      <c r="G98" s="435">
        <f t="shared" si="12"/>
        <v>0</v>
      </c>
      <c r="H98" s="435">
        <f t="shared" si="12"/>
        <v>0</v>
      </c>
      <c r="I98" s="435">
        <f t="shared" si="12"/>
        <v>0</v>
      </c>
      <c r="J98" s="435">
        <f t="shared" si="12"/>
        <v>0</v>
      </c>
      <c r="K98" s="435">
        <f t="shared" si="12"/>
        <v>0</v>
      </c>
      <c r="L98" s="435">
        <f t="shared" si="12"/>
        <v>0</v>
      </c>
      <c r="M98" s="435">
        <f t="shared" si="12"/>
        <v>0</v>
      </c>
      <c r="N98" s="435">
        <f t="shared" si="12"/>
        <v>0</v>
      </c>
      <c r="O98" s="435">
        <f t="shared" si="12"/>
        <v>0</v>
      </c>
      <c r="P98" s="435">
        <f t="shared" si="12"/>
        <v>0</v>
      </c>
      <c r="Q98" s="435"/>
      <c r="R98" s="435"/>
      <c r="S98" s="434">
        <f>SUM(D98:R98)</f>
        <v>0</v>
      </c>
      <c r="T98" s="137"/>
      <c r="U98" s="137"/>
    </row>
    <row r="99" spans="2:21" s="183" customFormat="1" ht="16.5" customHeight="1">
      <c r="B99" s="608" t="s">
        <v>95</v>
      </c>
      <c r="C99" s="628"/>
      <c r="D99" s="624"/>
      <c r="E99" s="624"/>
      <c r="F99" s="624"/>
      <c r="G99" s="624"/>
      <c r="H99" s="624"/>
      <c r="I99" s="624"/>
      <c r="J99" s="624"/>
      <c r="K99" s="624"/>
      <c r="L99" s="624"/>
      <c r="M99" s="624"/>
      <c r="N99" s="624"/>
      <c r="O99" s="624"/>
      <c r="P99" s="624"/>
      <c r="Q99" s="624"/>
      <c r="R99" s="624"/>
      <c r="S99" s="624"/>
      <c r="T99" s="137"/>
      <c r="U99" s="137"/>
    </row>
    <row r="100" spans="2:21" s="183" customFormat="1" ht="16.5" customHeight="1">
      <c r="B100" s="600" t="s">
        <v>353</v>
      </c>
      <c r="C100" s="601"/>
      <c r="D100" s="634"/>
      <c r="E100" s="634"/>
      <c r="F100" s="634"/>
      <c r="G100" s="634"/>
      <c r="H100" s="634"/>
      <c r="I100" s="634"/>
      <c r="J100" s="634"/>
      <c r="K100" s="634"/>
      <c r="L100" s="634"/>
      <c r="M100" s="634"/>
      <c r="N100" s="634"/>
      <c r="O100" s="634"/>
      <c r="P100" s="634"/>
      <c r="Q100" s="634"/>
      <c r="R100" s="634"/>
      <c r="S100" s="434">
        <f>D74</f>
        <v>0</v>
      </c>
      <c r="T100" s="137"/>
      <c r="U100" s="137"/>
    </row>
    <row r="101" spans="2:21" s="183" customFormat="1" ht="16.5" customHeight="1">
      <c r="B101" s="600" t="s">
        <v>241</v>
      </c>
      <c r="C101" s="601"/>
      <c r="D101" s="634"/>
      <c r="E101" s="634"/>
      <c r="F101" s="634"/>
      <c r="G101" s="634"/>
      <c r="H101" s="634"/>
      <c r="I101" s="634"/>
      <c r="J101" s="634"/>
      <c r="K101" s="634"/>
      <c r="L101" s="634"/>
      <c r="M101" s="634"/>
      <c r="N101" s="634"/>
      <c r="O101" s="634"/>
      <c r="P101" s="634"/>
      <c r="Q101" s="634"/>
      <c r="R101" s="634"/>
      <c r="S101" s="434">
        <f>D75</f>
        <v>0</v>
      </c>
      <c r="T101" s="137"/>
      <c r="U101" s="137"/>
    </row>
    <row r="102" spans="2:21" s="183" customFormat="1" ht="16.5" customHeight="1">
      <c r="B102" s="600" t="s">
        <v>354</v>
      </c>
      <c r="C102" s="601"/>
      <c r="D102" s="634"/>
      <c r="E102" s="634"/>
      <c r="F102" s="634"/>
      <c r="G102" s="634"/>
      <c r="H102" s="634"/>
      <c r="I102" s="634"/>
      <c r="J102" s="634"/>
      <c r="K102" s="634"/>
      <c r="L102" s="634"/>
      <c r="M102" s="634"/>
      <c r="N102" s="634"/>
      <c r="O102" s="634"/>
      <c r="P102" s="634"/>
      <c r="Q102" s="634"/>
      <c r="R102" s="634"/>
      <c r="S102" s="434">
        <f>D76</f>
        <v>0</v>
      </c>
      <c r="T102" s="137"/>
      <c r="U102" s="137"/>
    </row>
    <row r="103" spans="2:21" s="183" customFormat="1" ht="16.5" customHeight="1">
      <c r="B103" s="629" t="s">
        <v>23</v>
      </c>
      <c r="C103" s="630"/>
      <c r="D103" s="434">
        <f>SUM(D91,D96,D98)</f>
        <v>0</v>
      </c>
      <c r="E103" s="434">
        <f t="shared" ref="E103:R103" si="13">SUM(E91,E96,E98)</f>
        <v>0</v>
      </c>
      <c r="F103" s="434">
        <f t="shared" si="13"/>
        <v>0</v>
      </c>
      <c r="G103" s="434">
        <f t="shared" si="13"/>
        <v>0</v>
      </c>
      <c r="H103" s="434">
        <f t="shared" si="13"/>
        <v>0</v>
      </c>
      <c r="I103" s="434">
        <f t="shared" si="13"/>
        <v>0</v>
      </c>
      <c r="J103" s="434">
        <f t="shared" si="13"/>
        <v>0</v>
      </c>
      <c r="K103" s="434">
        <f t="shared" si="13"/>
        <v>0</v>
      </c>
      <c r="L103" s="434">
        <f t="shared" si="13"/>
        <v>0</v>
      </c>
      <c r="M103" s="434">
        <f t="shared" si="13"/>
        <v>0</v>
      </c>
      <c r="N103" s="434">
        <f t="shared" si="13"/>
        <v>0</v>
      </c>
      <c r="O103" s="434">
        <f t="shared" si="13"/>
        <v>0</v>
      </c>
      <c r="P103" s="434">
        <f t="shared" si="13"/>
        <v>0</v>
      </c>
      <c r="Q103" s="434">
        <f t="shared" si="13"/>
        <v>0</v>
      </c>
      <c r="R103" s="434">
        <f t="shared" si="13"/>
        <v>0</v>
      </c>
      <c r="S103" s="434">
        <f>SUM(S91,S96,S98,S100,S101,S102)</f>
        <v>0</v>
      </c>
      <c r="T103" s="137"/>
      <c r="U103" s="137"/>
    </row>
    <row r="104" spans="2:21" ht="7.5" customHeight="1">
      <c r="B104" s="174"/>
      <c r="C104" s="174"/>
      <c r="D104" s="174"/>
      <c r="E104" s="174"/>
      <c r="F104" s="174"/>
      <c r="G104" s="174"/>
      <c r="H104" s="174"/>
      <c r="I104" s="174"/>
      <c r="J104" s="174"/>
      <c r="K104" s="180"/>
      <c r="L104" s="180"/>
      <c r="M104" s="180"/>
      <c r="N104" s="180"/>
      <c r="O104" s="180"/>
      <c r="P104" s="180"/>
      <c r="Q104" s="180"/>
      <c r="R104" s="180"/>
      <c r="S104" s="179"/>
    </row>
    <row r="105" spans="2:21" ht="15" customHeight="1">
      <c r="B105" s="155"/>
      <c r="C105" s="174"/>
      <c r="D105" s="174"/>
      <c r="E105" s="174"/>
      <c r="F105" s="174"/>
      <c r="G105" s="174"/>
      <c r="H105" s="174"/>
      <c r="I105" s="174"/>
      <c r="J105" s="174"/>
      <c r="K105" s="180"/>
      <c r="L105" s="180"/>
      <c r="M105" s="180"/>
      <c r="N105" s="180"/>
      <c r="O105" s="180"/>
      <c r="P105" s="180"/>
      <c r="Q105" s="180"/>
      <c r="R105" s="180"/>
      <c r="S105" s="179"/>
    </row>
    <row r="106" spans="2:21" ht="15" customHeight="1">
      <c r="B106" s="155"/>
      <c r="C106" s="174"/>
      <c r="D106" s="174"/>
      <c r="E106" s="174"/>
      <c r="F106" s="174"/>
      <c r="G106" s="174"/>
      <c r="H106" s="174"/>
      <c r="I106" s="174"/>
      <c r="J106" s="174"/>
      <c r="K106" s="180"/>
      <c r="L106" s="180"/>
      <c r="M106" s="180"/>
      <c r="N106" s="180"/>
      <c r="O106" s="180"/>
      <c r="P106" s="180"/>
      <c r="Q106" s="180"/>
      <c r="R106" s="180"/>
      <c r="S106" s="179"/>
    </row>
  </sheetData>
  <sheetProtection algorithmName="SHA-512" hashValue="tPkgXZWvlwFdOSXgVPHBK4CAYIyg2wlbWwIBzYjR6dvPsFftY6kAOLEfT33bt/LvRKyCJC3ZqrcGkTu1wAX2MA==" saltValue="gVdeMNYsOpJyua11j/92GQ==" spinCount="100000" sheet="1" formatRows="0"/>
  <mergeCells count="95">
    <mergeCell ref="B76:C76"/>
    <mergeCell ref="B82:C84"/>
    <mergeCell ref="F66:M66"/>
    <mergeCell ref="N66:R66"/>
    <mergeCell ref="B73:C73"/>
    <mergeCell ref="B74:C74"/>
    <mergeCell ref="B75:C75"/>
    <mergeCell ref="E66:E67"/>
    <mergeCell ref="B92:C92"/>
    <mergeCell ref="D92:S92"/>
    <mergeCell ref="B85:C85"/>
    <mergeCell ref="D85:S85"/>
    <mergeCell ref="D82:S82"/>
    <mergeCell ref="B86:C86"/>
    <mergeCell ref="S83:S84"/>
    <mergeCell ref="D83:D84"/>
    <mergeCell ref="E83:E84"/>
    <mergeCell ref="F83:M83"/>
    <mergeCell ref="N83:R83"/>
    <mergeCell ref="B91:C91"/>
    <mergeCell ref="B103:C103"/>
    <mergeCell ref="B55:C55"/>
    <mergeCell ref="B56:C56"/>
    <mergeCell ref="B57:C57"/>
    <mergeCell ref="C66:D66"/>
    <mergeCell ref="B87:C87"/>
    <mergeCell ref="B88:C88"/>
    <mergeCell ref="B89:C89"/>
    <mergeCell ref="B95:C95"/>
    <mergeCell ref="B96:C96"/>
    <mergeCell ref="B99:C99"/>
    <mergeCell ref="D99:S99"/>
    <mergeCell ref="B93:C93"/>
    <mergeCell ref="B94:C94"/>
    <mergeCell ref="B100:C100"/>
    <mergeCell ref="D100:R102"/>
    <mergeCell ref="B101:C101"/>
    <mergeCell ref="B102:C102"/>
    <mergeCell ref="D97:S97"/>
    <mergeCell ref="B98:C98"/>
    <mergeCell ref="B48:C48"/>
    <mergeCell ref="B52:C54"/>
    <mergeCell ref="D52:E53"/>
    <mergeCell ref="F52:O52"/>
    <mergeCell ref="P52:Q53"/>
    <mergeCell ref="F53:J53"/>
    <mergeCell ref="K53:K54"/>
    <mergeCell ref="L53:L54"/>
    <mergeCell ref="M53:M54"/>
    <mergeCell ref="N53:N54"/>
    <mergeCell ref="O53:O54"/>
    <mergeCell ref="B97:C97"/>
    <mergeCell ref="P45:Q46"/>
    <mergeCell ref="F46:J46"/>
    <mergeCell ref="K46:K47"/>
    <mergeCell ref="L46:L47"/>
    <mergeCell ref="M46:M47"/>
    <mergeCell ref="N46:N47"/>
    <mergeCell ref="O46:O47"/>
    <mergeCell ref="F45:O45"/>
    <mergeCell ref="B41:C41"/>
    <mergeCell ref="B45:C47"/>
    <mergeCell ref="D45:E46"/>
    <mergeCell ref="B30:C30"/>
    <mergeCell ref="B36:C36"/>
    <mergeCell ref="B37:C37"/>
    <mergeCell ref="B38:C38"/>
    <mergeCell ref="B40:C40"/>
    <mergeCell ref="B27:C27"/>
    <mergeCell ref="B28:C28"/>
    <mergeCell ref="D28:S28"/>
    <mergeCell ref="B29:C29"/>
    <mergeCell ref="B39:C39"/>
    <mergeCell ref="B26:C26"/>
    <mergeCell ref="E14:E15"/>
    <mergeCell ref="F14:M14"/>
    <mergeCell ref="N14:R14"/>
    <mergeCell ref="S14:S15"/>
    <mergeCell ref="B20:C20"/>
    <mergeCell ref="B22:C22"/>
    <mergeCell ref="B16:C16"/>
    <mergeCell ref="D16:S16"/>
    <mergeCell ref="B17:C17"/>
    <mergeCell ref="B18:C18"/>
    <mergeCell ref="B23:C23"/>
    <mergeCell ref="D23:S23"/>
    <mergeCell ref="B24:C24"/>
    <mergeCell ref="B19:C19"/>
    <mergeCell ref="B25:C25"/>
    <mergeCell ref="B7:C9"/>
    <mergeCell ref="D7:S9"/>
    <mergeCell ref="B11:C11"/>
    <mergeCell ref="B13:C15"/>
    <mergeCell ref="D13:S13"/>
    <mergeCell ref="D14:D15"/>
  </mergeCells>
  <dataValidations count="17">
    <dataValidation allowBlank="1" showInputMessage="1" showErrorMessage="1" prompt="The base year is the reference year against which your target is compared to. If you have set more than one target in your action plan, it is highly recommended to keep the same base year." sqref="B3" xr:uid="{00000000-0002-0000-0200-000001000000}"/>
    <dataValidation allowBlank="1" showInputMessage="1" showErrorMessage="1" prompt="EFE - Emission factor adjusted for locally produced electricity and green electricity purchases. _x000a_This factor is used to calculate emissions when there is local electricity production." sqref="D67" xr:uid="{00000000-0002-0000-0200-000002000000}"/>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67" xr:uid="{00000000-0002-0000-0200-000003000000}"/>
    <dataValidation allowBlank="1" showInputMessage="1" showErrorMessage="1" prompt="Buildings and facilities owned by the local authority. Facilities refer to energy consuming entities that are not buildings, such as wastewater treatment plants." sqref="B17:C17 B86:C89 B93:C95 B98:C98" xr:uid="{00000000-0002-0000-0200-000004000000}"/>
    <dataValidation allowBlank="1" showInputMessage="1" showErrorMessage="1" prompt="Buildings and facilities of the tertiary sector (services), for example offices of private companies, banks, commercial and retail activities, hospitals, etc. " sqref="B18:C18" xr:uid="{00000000-0002-0000-0200-000005000000}"/>
    <dataValidation allowBlank="1" showInputMessage="1" showErrorMessage="1" prompt="Buildings that are primarily used as residential buildings. Social housing should be included in this sector." sqref="B19:C19" xr:uid="{00000000-0002-0000-0200-000006000000}"/>
    <dataValidation allowBlank="1" showInputMessage="1" showErrorMessage="1" prompt="Public lighting owned or operated by the local authority (e.g. street lighting and traffic lights). Non-municipal public lighting is included in the sector of “Tertiary buildings, equipment/facilities”." sqref="B20:C20" xr:uid="{00000000-0002-0000-0200-000007000000}"/>
    <dataValidation allowBlank="1" showInputMessage="1" showErrorMessage="1" prompt="Vehicles owned and used by the local authority/administration." sqref="B24:C24" xr:uid="{00000000-0002-0000-0200-000008000000}"/>
    <dataValidation allowBlank="1" showInputMessage="1" showErrorMessage="1" prompt="Bus, tramway, metro, urban rail transportation and local ferries used for passenger transport." sqref="B25:C25" xr:uid="{00000000-0002-0000-0200-000009000000}"/>
    <dataValidation allowBlank="1" showInputMessage="1" showErrorMessage="1" prompt="Road, rail and boat transport in the territory of the local authority which refer to the transport of persons and goods not specified above (e.g. private passenger cars and freight transport)." sqref="B26:C26" xr:uid="{00000000-0002-0000-0200-00000A000000}"/>
    <dataValidation allowBlank="1" showInputMessage="1" showErrorMessage="1" prompt="Industries not involved in the EU Emissions Trading Scheme (EU-ETS), if actions targeting industry are foreseen in the SEAP." sqref="C21 C90" xr:uid="{00000000-0002-0000-0200-00000B000000}"/>
    <dataValidation allowBlank="1" showInputMessage="1" showErrorMessage="1" prompt="Refers to manufacturing and construction industries." sqref="B21 B90" xr:uid="{00000000-0002-0000-0200-00000C000000}"/>
    <dataValidation allowBlank="1" showInputMessage="1" showErrorMessage="1" prompt="Refers to emissions not related to energy, such as to CH4 and N2O emissions from wastewater treatment plants." sqref="B75:C75 B101:C101" xr:uid="{00000000-0002-0000-0200-00000D000000}"/>
    <dataValidation allowBlank="1" showInputMessage="1" showErrorMessage="1" prompt="Refers to emissions not related to energy, such as CH4 from landfills." sqref="B74:C74 B100:C100" xr:uid="{00000000-0002-0000-0200-00000E000000}"/>
    <dataValidation allowBlank="1" showInputMessage="1" showErrorMessage="1" prompt="Buildings, facilities and machinery of the primary sector (agriculture, forestry, fisheries), for example greenhouses, livestock facilities, irrigation, farm machinery and fishing boats." sqref="B29:C29" xr:uid="{00000000-0002-0000-0200-00000F000000}"/>
    <dataValidation allowBlank="1" showInputMessage="1" showErrorMessage="1" promptTitle="Covenant Key Sectors" prompt="are considered as the main sectors where local authorities can influence energy consumption and consequently reduce CO2 emissions." sqref="B105:B106" xr:uid="{00000000-0002-0000-0200-000010000000}"/>
    <dataValidation allowBlank="1" showInputMessage="1" showErrorMessage="1" prompt="Refers to any other non-energy related sector. Negative numbers are allowed in this cell, in case you need to report emissions reduction achieved through e.g. green infrastructures." sqref="B76:C76 B102:C102" xr:uid="{00000000-0002-0000-0200-000011000000}"/>
  </dataValidations>
  <pageMargins left="0.70866141732283472" right="0.70866141732283472" top="0.74803149606299213" bottom="0.74803149606299213" header="0.31496062992125984" footer="0.31496062992125984"/>
  <pageSetup paperSize="9" scale="45" fitToHeight="2" orientation="landscape" horizontalDpi="4294967293" r:id="rId1"/>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7">
    <tabColor theme="8" tint="0.79998168889431442"/>
  </sheetPr>
  <dimension ref="A1:U106"/>
  <sheetViews>
    <sheetView showGridLines="0" zoomScale="85" zoomScaleNormal="85" zoomScaleSheetLayoutView="40" workbookViewId="0">
      <selection activeCell="D7" sqref="D7:S9"/>
    </sheetView>
  </sheetViews>
  <sheetFormatPr baseColWidth="10" defaultColWidth="9.140625" defaultRowHeight="14.25"/>
  <cols>
    <col min="1" max="1" width="3.42578125" style="137" customWidth="1"/>
    <col min="2" max="2" width="32.5703125" style="137" customWidth="1"/>
    <col min="3" max="3" width="11.85546875" style="137" customWidth="1"/>
    <col min="4" max="4" width="15" style="137" customWidth="1"/>
    <col min="5" max="5" width="16.5703125" style="137" customWidth="1"/>
    <col min="6" max="6" width="12.140625" style="137" customWidth="1"/>
    <col min="7" max="7" width="11.140625" style="137" bestFit="1" customWidth="1"/>
    <col min="8" max="8" width="10.140625" style="137" customWidth="1"/>
    <col min="9" max="9" width="9.5703125" style="137" customWidth="1"/>
    <col min="10" max="10" width="10.5703125" style="137" customWidth="1"/>
    <col min="11" max="11" width="10.140625" style="137" bestFit="1" customWidth="1"/>
    <col min="12" max="12" width="12.42578125" style="137" customWidth="1"/>
    <col min="13" max="13" width="14.140625" style="137" customWidth="1"/>
    <col min="14" max="14" width="14.5703125" style="137" customWidth="1"/>
    <col min="15" max="15" width="14.140625" style="137" customWidth="1"/>
    <col min="16" max="16" width="10.5703125" style="137" customWidth="1"/>
    <col min="17" max="17" width="14.85546875" style="137" customWidth="1"/>
    <col min="18" max="18" width="12.5703125" style="137" customWidth="1"/>
    <col min="19" max="19" width="14.5703125" style="137" bestFit="1" customWidth="1"/>
    <col min="20" max="16384" width="9.140625" style="137"/>
  </cols>
  <sheetData>
    <row r="1" spans="1:20" ht="30">
      <c r="A1" s="230" t="s">
        <v>360</v>
      </c>
      <c r="P1" s="189"/>
      <c r="Q1" s="189"/>
      <c r="R1" s="189"/>
      <c r="S1" s="189"/>
    </row>
    <row r="2" spans="1:20" ht="18" customHeight="1">
      <c r="A2" s="136"/>
      <c r="B2" s="136"/>
      <c r="C2" s="136"/>
      <c r="D2" s="136"/>
      <c r="E2" s="136"/>
      <c r="F2" s="136"/>
      <c r="G2" s="136"/>
      <c r="H2" s="136"/>
      <c r="I2" s="136"/>
      <c r="J2" s="136"/>
      <c r="K2" s="136"/>
      <c r="L2" s="136"/>
      <c r="M2" s="136"/>
      <c r="N2" s="136"/>
      <c r="O2" s="136"/>
      <c r="P2" s="188"/>
      <c r="Q2" s="188"/>
      <c r="R2" s="188"/>
      <c r="S2" s="189"/>
    </row>
    <row r="3" spans="1:20" ht="18" customHeight="1">
      <c r="A3" s="227" t="s">
        <v>21</v>
      </c>
      <c r="B3" s="224" t="s">
        <v>319</v>
      </c>
      <c r="C3" s="201"/>
      <c r="D3" s="314">
        <f>Accueil!E26</f>
        <v>0</v>
      </c>
      <c r="K3" s="138"/>
      <c r="L3" s="138"/>
    </row>
    <row r="4" spans="1:20" ht="18" customHeight="1">
      <c r="A4" s="228"/>
      <c r="B4" s="225"/>
      <c r="C4" s="201"/>
      <c r="D4" s="140"/>
      <c r="E4" s="140"/>
      <c r="K4" s="138"/>
      <c r="L4" s="138"/>
    </row>
    <row r="5" spans="1:20" ht="18" customHeight="1">
      <c r="A5" s="227" t="s">
        <v>22</v>
      </c>
      <c r="B5" s="224" t="s">
        <v>321</v>
      </c>
      <c r="C5" s="201"/>
      <c r="D5" s="234"/>
      <c r="E5" s="140"/>
      <c r="K5" s="138"/>
      <c r="L5" s="138"/>
    </row>
    <row r="6" spans="1:20" ht="18" customHeight="1">
      <c r="A6" s="224"/>
      <c r="B6" s="226"/>
      <c r="C6" s="201"/>
      <c r="E6" s="140"/>
      <c r="F6" s="143"/>
      <c r="G6" s="143"/>
      <c r="H6" s="143"/>
      <c r="I6" s="143"/>
      <c r="J6" s="143"/>
      <c r="K6" s="143"/>
      <c r="L6" s="143"/>
    </row>
    <row r="7" spans="1:20" ht="18" customHeight="1">
      <c r="A7" s="229" t="s">
        <v>96</v>
      </c>
      <c r="B7" s="586" t="s">
        <v>326</v>
      </c>
      <c r="C7" s="587"/>
      <c r="D7" s="588"/>
      <c r="E7" s="589"/>
      <c r="F7" s="589"/>
      <c r="G7" s="589"/>
      <c r="H7" s="589"/>
      <c r="I7" s="589"/>
      <c r="J7" s="589"/>
      <c r="K7" s="589"/>
      <c r="L7" s="589"/>
      <c r="M7" s="589"/>
      <c r="N7" s="589"/>
      <c r="O7" s="589"/>
      <c r="P7" s="589"/>
      <c r="Q7" s="589"/>
      <c r="R7" s="589"/>
      <c r="S7" s="590"/>
    </row>
    <row r="8" spans="1:20" ht="18" customHeight="1">
      <c r="A8" s="139"/>
      <c r="B8" s="586"/>
      <c r="C8" s="587"/>
      <c r="D8" s="591"/>
      <c r="E8" s="592"/>
      <c r="F8" s="592"/>
      <c r="G8" s="592"/>
      <c r="H8" s="592"/>
      <c r="I8" s="592"/>
      <c r="J8" s="592"/>
      <c r="K8" s="592"/>
      <c r="L8" s="592"/>
      <c r="M8" s="592"/>
      <c r="N8" s="592"/>
      <c r="O8" s="592"/>
      <c r="P8" s="592"/>
      <c r="Q8" s="592"/>
      <c r="R8" s="592"/>
      <c r="S8" s="593"/>
    </row>
    <row r="9" spans="1:20" ht="18" customHeight="1">
      <c r="A9" s="139"/>
      <c r="B9" s="586"/>
      <c r="C9" s="587"/>
      <c r="D9" s="594"/>
      <c r="E9" s="595"/>
      <c r="F9" s="595"/>
      <c r="G9" s="595"/>
      <c r="H9" s="595"/>
      <c r="I9" s="595"/>
      <c r="J9" s="595"/>
      <c r="K9" s="595"/>
      <c r="L9" s="595"/>
      <c r="M9" s="595"/>
      <c r="N9" s="595"/>
      <c r="O9" s="595"/>
      <c r="P9" s="595"/>
      <c r="Q9" s="595"/>
      <c r="R9" s="595"/>
      <c r="S9" s="596"/>
    </row>
    <row r="10" spans="1:20" ht="18" customHeight="1">
      <c r="A10" s="139"/>
      <c r="B10" s="142"/>
      <c r="D10" s="143"/>
      <c r="E10" s="143"/>
      <c r="F10" s="143"/>
      <c r="G10" s="143"/>
      <c r="H10" s="143"/>
      <c r="I10" s="143"/>
      <c r="J10" s="143"/>
      <c r="K10" s="143"/>
      <c r="S10" s="190" t="str">
        <f>CONCATENATE(TEXT(1000-LEN(D7), "#")," charactères restants")</f>
        <v>1000 charactères restants</v>
      </c>
    </row>
    <row r="11" spans="1:20" s="139" customFormat="1" ht="18" customHeight="1">
      <c r="B11" s="597" t="s">
        <v>325</v>
      </c>
      <c r="C11" s="597"/>
      <c r="D11" s="144"/>
      <c r="E11" s="145"/>
      <c r="F11" s="145"/>
      <c r="G11" s="146"/>
      <c r="H11" s="145"/>
      <c r="I11" s="145"/>
      <c r="J11" s="147"/>
      <c r="K11" s="147"/>
      <c r="L11" s="145"/>
      <c r="M11" s="145"/>
      <c r="N11" s="145"/>
      <c r="O11" s="145"/>
      <c r="P11" s="145"/>
    </row>
    <row r="12" spans="1:20" s="231" customFormat="1" ht="18" customHeight="1">
      <c r="B12" s="232"/>
      <c r="D12" s="233"/>
      <c r="E12" s="148"/>
      <c r="F12" s="148"/>
      <c r="G12" s="233"/>
      <c r="H12" s="233"/>
      <c r="I12" s="233"/>
      <c r="J12" s="233"/>
      <c r="K12" s="233"/>
      <c r="L12" s="233"/>
      <c r="M12" s="233"/>
      <c r="N12" s="231" t="s">
        <v>48</v>
      </c>
      <c r="O12" s="231" t="s">
        <v>69</v>
      </c>
      <c r="P12" s="231" t="s">
        <v>312</v>
      </c>
      <c r="Q12" s="231" t="s">
        <v>40</v>
      </c>
      <c r="R12" s="231" t="s">
        <v>42</v>
      </c>
    </row>
    <row r="13" spans="1:20" s="149" customFormat="1" ht="17.25" customHeight="1">
      <c r="B13" s="598" t="s">
        <v>33</v>
      </c>
      <c r="C13" s="599"/>
      <c r="D13" s="598" t="s">
        <v>320</v>
      </c>
      <c r="E13" s="598"/>
      <c r="F13" s="598"/>
      <c r="G13" s="598"/>
      <c r="H13" s="598"/>
      <c r="I13" s="598"/>
      <c r="J13" s="598"/>
      <c r="K13" s="598"/>
      <c r="L13" s="598"/>
      <c r="M13" s="598"/>
      <c r="N13" s="598"/>
      <c r="O13" s="598"/>
      <c r="P13" s="598"/>
      <c r="Q13" s="598"/>
      <c r="R13" s="598"/>
      <c r="S13" s="598"/>
    </row>
    <row r="14" spans="1:20" s="150" customFormat="1" ht="13.5" customHeight="1">
      <c r="B14" s="598"/>
      <c r="C14" s="599"/>
      <c r="D14" s="598" t="s">
        <v>0</v>
      </c>
      <c r="E14" s="598" t="s">
        <v>361</v>
      </c>
      <c r="F14" s="598" t="s">
        <v>352</v>
      </c>
      <c r="G14" s="598"/>
      <c r="H14" s="598"/>
      <c r="I14" s="598"/>
      <c r="J14" s="598"/>
      <c r="K14" s="598"/>
      <c r="L14" s="598"/>
      <c r="M14" s="598"/>
      <c r="N14" s="598" t="s">
        <v>98</v>
      </c>
      <c r="O14" s="598"/>
      <c r="P14" s="598"/>
      <c r="Q14" s="598"/>
      <c r="R14" s="598"/>
      <c r="S14" s="598" t="s">
        <v>16</v>
      </c>
    </row>
    <row r="15" spans="1:20" s="150" customFormat="1" ht="52.5" customHeight="1">
      <c r="B15" s="598"/>
      <c r="C15" s="599"/>
      <c r="D15" s="598"/>
      <c r="E15" s="598"/>
      <c r="F15" s="191" t="s">
        <v>32</v>
      </c>
      <c r="G15" s="191" t="s">
        <v>84</v>
      </c>
      <c r="H15" s="191" t="s">
        <v>322</v>
      </c>
      <c r="I15" s="191" t="s">
        <v>1</v>
      </c>
      <c r="J15" s="191" t="s">
        <v>2</v>
      </c>
      <c r="K15" s="191" t="s">
        <v>5</v>
      </c>
      <c r="L15" s="191" t="s">
        <v>3</v>
      </c>
      <c r="M15" s="191" t="s">
        <v>51</v>
      </c>
      <c r="N15" s="191" t="s">
        <v>323</v>
      </c>
      <c r="O15" s="191" t="s">
        <v>69</v>
      </c>
      <c r="P15" s="191" t="s">
        <v>324</v>
      </c>
      <c r="Q15" s="191" t="s">
        <v>40</v>
      </c>
      <c r="R15" s="191" t="s">
        <v>42</v>
      </c>
      <c r="S15" s="598"/>
      <c r="T15" s="151"/>
    </row>
    <row r="16" spans="1:20" s="150" customFormat="1" ht="16.5" customHeight="1">
      <c r="B16" s="604" t="s">
        <v>86</v>
      </c>
      <c r="C16" s="605"/>
      <c r="D16" s="606" t="s">
        <v>17</v>
      </c>
      <c r="E16" s="606"/>
      <c r="F16" s="606"/>
      <c r="G16" s="606"/>
      <c r="H16" s="606"/>
      <c r="I16" s="606"/>
      <c r="J16" s="606"/>
      <c r="K16" s="606"/>
      <c r="L16" s="606"/>
      <c r="M16" s="606"/>
      <c r="N16" s="606"/>
      <c r="O16" s="606"/>
      <c r="P16" s="606"/>
      <c r="Q16" s="606"/>
      <c r="R16" s="606"/>
      <c r="S16" s="606"/>
      <c r="T16" s="151"/>
    </row>
    <row r="17" spans="2:21" s="150" customFormat="1" ht="16.5" customHeight="1">
      <c r="B17" s="600" t="s">
        <v>345</v>
      </c>
      <c r="C17" s="601"/>
      <c r="D17" s="443"/>
      <c r="E17" s="447"/>
      <c r="F17" s="447"/>
      <c r="G17" s="447"/>
      <c r="H17" s="447"/>
      <c r="I17" s="447"/>
      <c r="J17" s="447"/>
      <c r="K17" s="447"/>
      <c r="L17" s="447"/>
      <c r="M17" s="447"/>
      <c r="N17" s="447"/>
      <c r="O17" s="447"/>
      <c r="P17" s="447"/>
      <c r="Q17" s="447"/>
      <c r="R17" s="447"/>
      <c r="S17" s="445"/>
      <c r="T17" s="151"/>
    </row>
    <row r="18" spans="2:21" s="150" customFormat="1" ht="35.450000000000003" customHeight="1">
      <c r="B18" s="607" t="s">
        <v>346</v>
      </c>
      <c r="C18" s="601"/>
      <c r="D18" s="448"/>
      <c r="E18" s="444"/>
      <c r="F18" s="447"/>
      <c r="G18" s="447"/>
      <c r="H18" s="447"/>
      <c r="I18" s="447"/>
      <c r="J18" s="447"/>
      <c r="K18" s="447"/>
      <c r="L18" s="447"/>
      <c r="M18" s="447"/>
      <c r="N18" s="447"/>
      <c r="O18" s="447"/>
      <c r="P18" s="447"/>
      <c r="Q18" s="444"/>
      <c r="R18" s="444"/>
      <c r="S18" s="446"/>
      <c r="T18" s="151"/>
    </row>
    <row r="19" spans="2:21" s="150" customFormat="1" ht="16.5" customHeight="1">
      <c r="B19" s="600" t="s">
        <v>347</v>
      </c>
      <c r="C19" s="601"/>
      <c r="D19" s="448"/>
      <c r="E19" s="444"/>
      <c r="F19" s="447"/>
      <c r="G19" s="447"/>
      <c r="H19" s="447"/>
      <c r="I19" s="447"/>
      <c r="J19" s="447"/>
      <c r="K19" s="447"/>
      <c r="L19" s="447"/>
      <c r="M19" s="447"/>
      <c r="N19" s="447"/>
      <c r="O19" s="447"/>
      <c r="P19" s="447"/>
      <c r="Q19" s="444"/>
      <c r="R19" s="444"/>
      <c r="S19" s="446"/>
      <c r="T19" s="151"/>
    </row>
    <row r="20" spans="2:21" s="150" customFormat="1" ht="16.5" customHeight="1">
      <c r="B20" s="600" t="s">
        <v>59</v>
      </c>
      <c r="C20" s="601"/>
      <c r="D20" s="448"/>
      <c r="E20" s="444"/>
      <c r="F20" s="447"/>
      <c r="G20" s="447"/>
      <c r="H20" s="447"/>
      <c r="I20" s="447"/>
      <c r="J20" s="447"/>
      <c r="K20" s="447"/>
      <c r="L20" s="447"/>
      <c r="M20" s="447"/>
      <c r="N20" s="447"/>
      <c r="O20" s="447"/>
      <c r="P20" s="447"/>
      <c r="Q20" s="444"/>
      <c r="R20" s="444"/>
      <c r="S20" s="446"/>
      <c r="T20" s="151"/>
    </row>
    <row r="21" spans="2:21" s="150" customFormat="1" ht="16.5" customHeight="1">
      <c r="B21" s="187" t="s">
        <v>8</v>
      </c>
      <c r="C21" s="152" t="s">
        <v>87</v>
      </c>
      <c r="D21" s="448"/>
      <c r="E21" s="444"/>
      <c r="F21" s="447"/>
      <c r="G21" s="447"/>
      <c r="H21" s="447"/>
      <c r="I21" s="447"/>
      <c r="J21" s="447"/>
      <c r="K21" s="447"/>
      <c r="L21" s="447"/>
      <c r="M21" s="447"/>
      <c r="N21" s="447"/>
      <c r="O21" s="447"/>
      <c r="P21" s="447"/>
      <c r="Q21" s="444"/>
      <c r="R21" s="444"/>
      <c r="S21" s="446"/>
      <c r="T21" s="151"/>
    </row>
    <row r="22" spans="2:21" s="150" customFormat="1" ht="16.5" customHeight="1">
      <c r="B22" s="602" t="s">
        <v>88</v>
      </c>
      <c r="C22" s="603"/>
      <c r="D22" s="193"/>
      <c r="E22" s="153"/>
      <c r="F22" s="153"/>
      <c r="G22" s="153"/>
      <c r="H22" s="153"/>
      <c r="I22" s="153"/>
      <c r="J22" s="153"/>
      <c r="K22" s="153"/>
      <c r="L22" s="153"/>
      <c r="M22" s="153"/>
      <c r="N22" s="153"/>
      <c r="O22" s="153"/>
      <c r="P22" s="153"/>
      <c r="Q22" s="153"/>
      <c r="R22" s="153"/>
      <c r="S22" s="192"/>
      <c r="T22" s="137"/>
      <c r="U22" s="137"/>
    </row>
    <row r="23" spans="2:21" s="150" customFormat="1" ht="16.5" customHeight="1">
      <c r="B23" s="608" t="s">
        <v>89</v>
      </c>
      <c r="C23" s="609"/>
      <c r="D23" s="610"/>
      <c r="E23" s="611"/>
      <c r="F23" s="611"/>
      <c r="G23" s="611"/>
      <c r="H23" s="611"/>
      <c r="I23" s="611"/>
      <c r="J23" s="611"/>
      <c r="K23" s="611"/>
      <c r="L23" s="611"/>
      <c r="M23" s="611"/>
      <c r="N23" s="611"/>
      <c r="O23" s="611"/>
      <c r="P23" s="611"/>
      <c r="Q23" s="611"/>
      <c r="R23" s="611"/>
      <c r="S23" s="612"/>
      <c r="T23" s="141"/>
      <c r="U23" s="141"/>
    </row>
    <row r="24" spans="2:21" s="150" customFormat="1" ht="18" customHeight="1">
      <c r="B24" s="600" t="s">
        <v>348</v>
      </c>
      <c r="C24" s="601"/>
      <c r="D24" s="448"/>
      <c r="E24" s="444"/>
      <c r="F24" s="444"/>
      <c r="G24" s="444"/>
      <c r="H24" s="444"/>
      <c r="I24" s="444"/>
      <c r="J24" s="444"/>
      <c r="K24" s="444"/>
      <c r="L24" s="444"/>
      <c r="M24" s="444"/>
      <c r="N24" s="444"/>
      <c r="O24" s="444"/>
      <c r="P24" s="444"/>
      <c r="Q24" s="444"/>
      <c r="R24" s="444"/>
      <c r="S24" s="446"/>
      <c r="T24" s="137"/>
      <c r="U24" s="137"/>
    </row>
    <row r="25" spans="2:21" s="150" customFormat="1" ht="16.5" customHeight="1">
      <c r="B25" s="600" t="s">
        <v>349</v>
      </c>
      <c r="C25" s="601"/>
      <c r="D25" s="448"/>
      <c r="E25" s="444"/>
      <c r="F25" s="444"/>
      <c r="G25" s="444"/>
      <c r="H25" s="444"/>
      <c r="I25" s="444"/>
      <c r="J25" s="444"/>
      <c r="K25" s="444"/>
      <c r="L25" s="444"/>
      <c r="M25" s="444"/>
      <c r="N25" s="444"/>
      <c r="O25" s="444"/>
      <c r="P25" s="444"/>
      <c r="Q25" s="444"/>
      <c r="R25" s="444"/>
      <c r="S25" s="446"/>
      <c r="T25" s="137"/>
      <c r="U25" s="137"/>
    </row>
    <row r="26" spans="2:21" s="150" customFormat="1" ht="16.5" customHeight="1">
      <c r="B26" s="600" t="s">
        <v>350</v>
      </c>
      <c r="C26" s="601"/>
      <c r="D26" s="448"/>
      <c r="E26" s="444"/>
      <c r="F26" s="444"/>
      <c r="G26" s="444"/>
      <c r="H26" s="444"/>
      <c r="I26" s="444"/>
      <c r="J26" s="444"/>
      <c r="K26" s="444"/>
      <c r="L26" s="444"/>
      <c r="M26" s="444"/>
      <c r="N26" s="444"/>
      <c r="O26" s="444"/>
      <c r="P26" s="444"/>
      <c r="Q26" s="444"/>
      <c r="R26" s="444"/>
      <c r="S26" s="446"/>
      <c r="T26" s="137"/>
      <c r="U26" s="137"/>
    </row>
    <row r="27" spans="2:21" s="150" customFormat="1" ht="16.5" customHeight="1">
      <c r="B27" s="602" t="s">
        <v>88</v>
      </c>
      <c r="C27" s="603"/>
      <c r="D27" s="193"/>
      <c r="E27" s="153"/>
      <c r="F27" s="153"/>
      <c r="G27" s="153"/>
      <c r="H27" s="153"/>
      <c r="I27" s="153"/>
      <c r="J27" s="153"/>
      <c r="K27" s="153"/>
      <c r="L27" s="153"/>
      <c r="M27" s="153"/>
      <c r="N27" s="153"/>
      <c r="O27" s="153"/>
      <c r="P27" s="153"/>
      <c r="Q27" s="153"/>
      <c r="R27" s="153"/>
      <c r="S27" s="192"/>
      <c r="T27" s="137"/>
      <c r="U27" s="137"/>
    </row>
    <row r="28" spans="2:21" s="150" customFormat="1" ht="16.5" customHeight="1">
      <c r="B28" s="613" t="s">
        <v>314</v>
      </c>
      <c r="C28" s="614"/>
      <c r="D28" s="615"/>
      <c r="E28" s="616"/>
      <c r="F28" s="616"/>
      <c r="G28" s="616"/>
      <c r="H28" s="616"/>
      <c r="I28" s="616"/>
      <c r="J28" s="616"/>
      <c r="K28" s="616"/>
      <c r="L28" s="616"/>
      <c r="M28" s="616"/>
      <c r="N28" s="616"/>
      <c r="O28" s="616"/>
      <c r="P28" s="616"/>
      <c r="Q28" s="616"/>
      <c r="R28" s="616"/>
      <c r="S28" s="617"/>
      <c r="T28" s="137"/>
      <c r="U28" s="137"/>
    </row>
    <row r="29" spans="2:21" s="150" customFormat="1" ht="16.5" customHeight="1">
      <c r="B29" s="600" t="s">
        <v>12</v>
      </c>
      <c r="C29" s="601"/>
      <c r="D29" s="448"/>
      <c r="E29" s="444"/>
      <c r="F29" s="444"/>
      <c r="G29" s="444"/>
      <c r="H29" s="444"/>
      <c r="I29" s="444"/>
      <c r="J29" s="444"/>
      <c r="K29" s="444"/>
      <c r="L29" s="444"/>
      <c r="M29" s="444"/>
      <c r="N29" s="444"/>
      <c r="O29" s="444"/>
      <c r="P29" s="444"/>
      <c r="Q29" s="444"/>
      <c r="R29" s="444"/>
      <c r="S29" s="446"/>
      <c r="T29" s="137"/>
      <c r="U29" s="137"/>
    </row>
    <row r="30" spans="2:21" s="150" customFormat="1" ht="16.5" customHeight="1">
      <c r="B30" s="602" t="s">
        <v>23</v>
      </c>
      <c r="C30" s="603"/>
      <c r="D30" s="194"/>
      <c r="E30" s="195"/>
      <c r="F30" s="195"/>
      <c r="G30" s="195"/>
      <c r="H30" s="195"/>
      <c r="I30" s="195"/>
      <c r="J30" s="195"/>
      <c r="K30" s="195"/>
      <c r="L30" s="195"/>
      <c r="M30" s="195"/>
      <c r="N30" s="195"/>
      <c r="O30" s="195"/>
      <c r="P30" s="195"/>
      <c r="Q30" s="195"/>
      <c r="R30" s="195"/>
      <c r="S30" s="196"/>
      <c r="T30" s="137"/>
      <c r="U30" s="137"/>
    </row>
    <row r="31" spans="2:21" ht="19.350000000000001" customHeight="1">
      <c r="B31" s="154"/>
      <c r="C31" s="154"/>
      <c r="D31" s="154"/>
      <c r="E31" s="154"/>
      <c r="F31" s="154"/>
      <c r="G31" s="154"/>
      <c r="H31" s="154"/>
      <c r="I31" s="154"/>
      <c r="J31" s="154"/>
      <c r="K31" s="154"/>
      <c r="L31" s="154"/>
      <c r="M31" s="154"/>
      <c r="N31" s="154"/>
      <c r="O31" s="154"/>
      <c r="P31" s="154"/>
      <c r="Q31" s="154"/>
      <c r="R31" s="154"/>
    </row>
    <row r="32" spans="2:21" s="141" customFormat="1" ht="18" customHeight="1">
      <c r="B32" s="199" t="s">
        <v>327</v>
      </c>
      <c r="E32" s="156"/>
      <c r="F32" s="156"/>
      <c r="G32" s="156"/>
      <c r="H32" s="157"/>
      <c r="T32" s="137"/>
      <c r="U32" s="137"/>
    </row>
    <row r="33" spans="1:21" ht="8.4499999999999993" customHeight="1" collapsed="1">
      <c r="A33" s="158"/>
      <c r="B33" s="161"/>
      <c r="C33" s="159"/>
      <c r="D33" s="159"/>
    </row>
    <row r="34" spans="1:21" s="158" customFormat="1" ht="18" customHeight="1">
      <c r="B34" s="158" t="s">
        <v>338</v>
      </c>
      <c r="C34" s="161"/>
      <c r="D34" s="161"/>
      <c r="T34" s="137"/>
      <c r="U34" s="137"/>
    </row>
    <row r="35" spans="1:21" ht="9" customHeight="1">
      <c r="A35" s="158"/>
      <c r="C35" s="159"/>
      <c r="D35" s="159"/>
    </row>
    <row r="36" spans="1:21" s="150" customFormat="1" ht="54" customHeight="1">
      <c r="B36" s="598" t="s">
        <v>329</v>
      </c>
      <c r="C36" s="598"/>
      <c r="D36" s="191" t="s">
        <v>260</v>
      </c>
      <c r="E36" s="191" t="s">
        <v>330</v>
      </c>
      <c r="F36" s="191" t="s">
        <v>261</v>
      </c>
      <c r="G36" s="163"/>
      <c r="H36" s="163"/>
      <c r="I36" s="163"/>
      <c r="J36" s="163"/>
      <c r="K36" s="163"/>
      <c r="L36" s="163"/>
      <c r="M36" s="163"/>
      <c r="N36" s="163"/>
      <c r="O36" s="163"/>
      <c r="P36" s="163"/>
      <c r="R36" s="164"/>
      <c r="S36" s="164"/>
      <c r="T36" s="137"/>
      <c r="U36" s="137"/>
    </row>
    <row r="37" spans="1:21" s="150" customFormat="1" ht="16.5" customHeight="1">
      <c r="B37" s="621" t="s">
        <v>28</v>
      </c>
      <c r="C37" s="622"/>
      <c r="D37" s="216"/>
      <c r="E37" s="217"/>
      <c r="F37" s="197">
        <f>D37*E37</f>
        <v>0</v>
      </c>
      <c r="G37" s="166"/>
      <c r="H37" s="166"/>
      <c r="I37" s="167"/>
      <c r="J37" s="166"/>
      <c r="K37" s="166"/>
      <c r="L37" s="166"/>
      <c r="M37" s="166"/>
      <c r="N37" s="166"/>
      <c r="O37" s="166"/>
      <c r="P37" s="166"/>
      <c r="R37" s="168"/>
      <c r="S37" s="168"/>
      <c r="T37" s="137"/>
      <c r="U37" s="137"/>
    </row>
    <row r="38" spans="1:21" s="150" customFormat="1" ht="16.5" customHeight="1">
      <c r="B38" s="618" t="s">
        <v>328</v>
      </c>
      <c r="C38" s="619"/>
      <c r="D38" s="218"/>
      <c r="E38" s="219"/>
      <c r="F38" s="165">
        <f>D38*E38</f>
        <v>0</v>
      </c>
      <c r="G38" s="166"/>
      <c r="H38" s="166"/>
      <c r="I38" s="167"/>
      <c r="J38" s="166"/>
      <c r="K38" s="166"/>
      <c r="L38" s="166"/>
      <c r="M38" s="166"/>
      <c r="N38" s="166"/>
      <c r="O38" s="166"/>
      <c r="P38" s="166"/>
      <c r="R38" s="168"/>
      <c r="S38" s="168"/>
      <c r="T38" s="137"/>
      <c r="U38" s="137"/>
    </row>
    <row r="39" spans="1:21" s="150" customFormat="1" ht="16.5" customHeight="1">
      <c r="B39" s="618" t="s">
        <v>31</v>
      </c>
      <c r="C39" s="619"/>
      <c r="D39" s="218"/>
      <c r="E39" s="219"/>
      <c r="F39" s="165">
        <f>D39*E39</f>
        <v>0</v>
      </c>
      <c r="G39" s="166"/>
      <c r="H39" s="166"/>
      <c r="I39" s="167"/>
      <c r="J39" s="166"/>
      <c r="K39" s="166"/>
      <c r="L39" s="166"/>
      <c r="M39" s="166"/>
      <c r="N39" s="166"/>
      <c r="O39" s="166"/>
      <c r="P39" s="166"/>
      <c r="R39" s="168"/>
      <c r="S39" s="168"/>
      <c r="T39" s="137"/>
      <c r="U39" s="137"/>
    </row>
    <row r="40" spans="1:21" s="150" customFormat="1" ht="16.5" customHeight="1">
      <c r="B40" s="619" t="s">
        <v>42</v>
      </c>
      <c r="C40" s="620"/>
      <c r="D40" s="220"/>
      <c r="E40" s="221"/>
      <c r="F40" s="165">
        <f>D40*E40</f>
        <v>0</v>
      </c>
      <c r="G40" s="166"/>
      <c r="H40" s="166"/>
      <c r="I40" s="167"/>
      <c r="J40" s="166"/>
      <c r="K40" s="166"/>
      <c r="L40" s="166"/>
      <c r="M40" s="166"/>
      <c r="N40" s="166"/>
      <c r="O40" s="166"/>
      <c r="P40" s="166"/>
      <c r="R40" s="168"/>
      <c r="S40" s="168"/>
      <c r="T40" s="137"/>
      <c r="U40" s="137"/>
    </row>
    <row r="41" spans="1:21" s="150" customFormat="1" ht="16.5" customHeight="1">
      <c r="B41" s="619" t="s">
        <v>16</v>
      </c>
      <c r="C41" s="620"/>
      <c r="D41" s="169">
        <f>SUM(D37:D40)</f>
        <v>0</v>
      </c>
      <c r="E41" s="169">
        <f>SUM(E37:E40)</f>
        <v>0</v>
      </c>
      <c r="F41" s="170">
        <f>SUM(F37:F40)</f>
        <v>0</v>
      </c>
      <c r="G41" s="171"/>
      <c r="H41" s="171"/>
      <c r="I41" s="171"/>
      <c r="J41" s="171"/>
      <c r="K41" s="171"/>
      <c r="L41" s="171"/>
      <c r="M41" s="171"/>
      <c r="N41" s="171"/>
      <c r="O41" s="171"/>
      <c r="P41" s="171"/>
      <c r="R41" s="166"/>
      <c r="S41" s="166"/>
      <c r="T41" s="137"/>
      <c r="U41" s="137"/>
    </row>
    <row r="42" spans="1:21" ht="18" customHeight="1">
      <c r="A42" s="158"/>
      <c r="C42" s="159"/>
      <c r="D42" s="159"/>
    </row>
    <row r="43" spans="1:21" ht="15" customHeight="1">
      <c r="B43" s="158" t="s">
        <v>339</v>
      </c>
      <c r="C43" s="172"/>
      <c r="D43" s="172"/>
      <c r="E43" s="172"/>
      <c r="F43" s="172"/>
      <c r="G43" s="172"/>
      <c r="H43" s="172"/>
      <c r="I43" s="172"/>
      <c r="J43" s="172"/>
      <c r="K43" s="172"/>
      <c r="L43" s="172"/>
      <c r="M43" s="172"/>
      <c r="N43" s="172"/>
      <c r="O43" s="172"/>
      <c r="P43" s="172"/>
      <c r="Q43" s="172"/>
      <c r="R43" s="172"/>
    </row>
    <row r="44" spans="1:21" ht="9" customHeight="1">
      <c r="B44" s="172"/>
      <c r="C44" s="172"/>
      <c r="D44" s="172"/>
      <c r="E44" s="172"/>
      <c r="F44" s="172"/>
      <c r="G44" s="172"/>
      <c r="H44" s="172"/>
      <c r="I44" s="172"/>
      <c r="J44" s="172"/>
      <c r="K44" s="172"/>
      <c r="L44" s="172"/>
      <c r="M44" s="172"/>
      <c r="N44" s="172"/>
      <c r="O44" s="172"/>
      <c r="P44" s="172"/>
      <c r="Q44" s="172"/>
      <c r="R44" s="172"/>
    </row>
    <row r="45" spans="1:21" ht="15" customHeight="1">
      <c r="B45" s="598" t="s">
        <v>337</v>
      </c>
      <c r="C45" s="598"/>
      <c r="D45" s="598" t="s">
        <v>260</v>
      </c>
      <c r="E45" s="598"/>
      <c r="F45" s="623" t="s">
        <v>260</v>
      </c>
      <c r="G45" s="623"/>
      <c r="H45" s="623"/>
      <c r="I45" s="623"/>
      <c r="J45" s="623"/>
      <c r="K45" s="623"/>
      <c r="L45" s="623"/>
      <c r="M45" s="623"/>
      <c r="N45" s="623"/>
      <c r="O45" s="623"/>
      <c r="P45" s="598" t="s">
        <v>261</v>
      </c>
      <c r="Q45" s="598"/>
    </row>
    <row r="46" spans="1:21" ht="15" customHeight="1">
      <c r="B46" s="598"/>
      <c r="C46" s="598"/>
      <c r="D46" s="598"/>
      <c r="E46" s="598"/>
      <c r="F46" s="598" t="s">
        <v>352</v>
      </c>
      <c r="G46" s="598"/>
      <c r="H46" s="598"/>
      <c r="I46" s="598"/>
      <c r="J46" s="598"/>
      <c r="K46" s="598" t="s">
        <v>333</v>
      </c>
      <c r="L46" s="598" t="s">
        <v>323</v>
      </c>
      <c r="M46" s="598" t="s">
        <v>324</v>
      </c>
      <c r="N46" s="598" t="s">
        <v>334</v>
      </c>
      <c r="O46" s="598" t="s">
        <v>18</v>
      </c>
      <c r="P46" s="598"/>
      <c r="Q46" s="598"/>
    </row>
    <row r="47" spans="1:21" ht="47.45" customHeight="1">
      <c r="B47" s="598"/>
      <c r="C47" s="598"/>
      <c r="D47" s="191" t="s">
        <v>331</v>
      </c>
      <c r="E47" s="191" t="s">
        <v>332</v>
      </c>
      <c r="F47" s="191" t="s">
        <v>32</v>
      </c>
      <c r="G47" s="191" t="s">
        <v>84</v>
      </c>
      <c r="H47" s="191" t="s">
        <v>322</v>
      </c>
      <c r="I47" s="191" t="s">
        <v>5</v>
      </c>
      <c r="J47" s="191" t="s">
        <v>3</v>
      </c>
      <c r="K47" s="598"/>
      <c r="L47" s="598"/>
      <c r="M47" s="598"/>
      <c r="N47" s="598"/>
      <c r="O47" s="598"/>
      <c r="P47" s="191" t="s">
        <v>335</v>
      </c>
      <c r="Q47" s="191" t="s">
        <v>336</v>
      </c>
    </row>
    <row r="48" spans="1:21" ht="18" customHeight="1">
      <c r="B48" s="625" t="s">
        <v>341</v>
      </c>
      <c r="C48" s="626"/>
      <c r="D48" s="212"/>
      <c r="E48" s="213"/>
      <c r="F48" s="213"/>
      <c r="G48" s="213"/>
      <c r="H48" s="213"/>
      <c r="I48" s="213"/>
      <c r="J48" s="213"/>
      <c r="K48" s="213"/>
      <c r="L48" s="213"/>
      <c r="M48" s="213"/>
      <c r="N48" s="213"/>
      <c r="O48" s="213"/>
      <c r="P48" s="214"/>
      <c r="Q48" s="215"/>
    </row>
    <row r="49" spans="2:21" ht="18" customHeight="1">
      <c r="B49" s="172"/>
      <c r="C49" s="172"/>
      <c r="D49" s="172"/>
      <c r="E49" s="172"/>
      <c r="F49" s="172"/>
      <c r="G49" s="172"/>
      <c r="H49" s="172"/>
      <c r="I49" s="172"/>
      <c r="J49" s="172"/>
      <c r="K49" s="172"/>
      <c r="L49" s="172"/>
      <c r="M49" s="172"/>
      <c r="N49" s="172"/>
      <c r="O49" s="172"/>
      <c r="P49" s="172"/>
      <c r="Q49" s="172"/>
      <c r="R49" s="172"/>
    </row>
    <row r="50" spans="2:21" ht="15" customHeight="1">
      <c r="B50" s="158" t="s">
        <v>340</v>
      </c>
      <c r="C50" s="172"/>
      <c r="D50" s="172"/>
      <c r="E50" s="172"/>
      <c r="F50" s="172"/>
      <c r="G50" s="172"/>
      <c r="H50" s="172"/>
      <c r="I50" s="172"/>
      <c r="J50" s="172"/>
      <c r="K50" s="172"/>
      <c r="L50" s="172"/>
      <c r="M50" s="172"/>
      <c r="N50" s="172"/>
      <c r="O50" s="172"/>
      <c r="P50" s="172"/>
      <c r="Q50" s="172"/>
      <c r="R50" s="172"/>
    </row>
    <row r="51" spans="2:21" ht="9" customHeight="1">
      <c r="B51" s="172"/>
      <c r="C51" s="172"/>
      <c r="D51" s="172"/>
      <c r="E51" s="172"/>
      <c r="F51" s="172"/>
      <c r="G51" s="172"/>
      <c r="H51" s="172"/>
      <c r="I51" s="172"/>
      <c r="J51" s="172"/>
      <c r="K51" s="172"/>
      <c r="L51" s="172"/>
      <c r="M51" s="172"/>
      <c r="N51" s="172"/>
      <c r="O51" s="172"/>
      <c r="P51" s="172"/>
      <c r="Q51" s="172"/>
      <c r="R51" s="172"/>
    </row>
    <row r="52" spans="2:21" ht="15" customHeight="1">
      <c r="B52" s="598" t="s">
        <v>337</v>
      </c>
      <c r="C52" s="598"/>
      <c r="D52" s="598" t="s">
        <v>260</v>
      </c>
      <c r="E52" s="598"/>
      <c r="F52" s="623" t="s">
        <v>260</v>
      </c>
      <c r="G52" s="623"/>
      <c r="H52" s="623"/>
      <c r="I52" s="623"/>
      <c r="J52" s="623"/>
      <c r="K52" s="623"/>
      <c r="L52" s="623"/>
      <c r="M52" s="623"/>
      <c r="N52" s="623"/>
      <c r="O52" s="623"/>
      <c r="P52" s="598" t="s">
        <v>261</v>
      </c>
      <c r="Q52" s="598"/>
    </row>
    <row r="53" spans="2:21" ht="15" customHeight="1">
      <c r="B53" s="598"/>
      <c r="C53" s="598"/>
      <c r="D53" s="598"/>
      <c r="E53" s="598"/>
      <c r="F53" s="598" t="s">
        <v>352</v>
      </c>
      <c r="G53" s="598"/>
      <c r="H53" s="598"/>
      <c r="I53" s="598"/>
      <c r="J53" s="598"/>
      <c r="K53" s="598" t="s">
        <v>333</v>
      </c>
      <c r="L53" s="598" t="s">
        <v>323</v>
      </c>
      <c r="M53" s="598" t="s">
        <v>324</v>
      </c>
      <c r="N53" s="598" t="s">
        <v>334</v>
      </c>
      <c r="O53" s="598" t="s">
        <v>18</v>
      </c>
      <c r="P53" s="598"/>
      <c r="Q53" s="598"/>
    </row>
    <row r="54" spans="2:21" ht="42.75" customHeight="1">
      <c r="B54" s="598"/>
      <c r="C54" s="598"/>
      <c r="D54" s="198" t="s">
        <v>343</v>
      </c>
      <c r="E54" s="198" t="s">
        <v>344</v>
      </c>
      <c r="F54" s="198" t="s">
        <v>32</v>
      </c>
      <c r="G54" s="198" t="s">
        <v>84</v>
      </c>
      <c r="H54" s="198" t="s">
        <v>322</v>
      </c>
      <c r="I54" s="198" t="s">
        <v>5</v>
      </c>
      <c r="J54" s="198" t="s">
        <v>3</v>
      </c>
      <c r="K54" s="627"/>
      <c r="L54" s="627"/>
      <c r="M54" s="627"/>
      <c r="N54" s="627"/>
      <c r="O54" s="627"/>
      <c r="P54" s="198" t="s">
        <v>335</v>
      </c>
      <c r="Q54" s="198" t="s">
        <v>336</v>
      </c>
    </row>
    <row r="55" spans="2:21" ht="18" customHeight="1">
      <c r="B55" s="625" t="s">
        <v>341</v>
      </c>
      <c r="C55" s="626"/>
      <c r="D55" s="206"/>
      <c r="E55" s="206"/>
      <c r="F55" s="206"/>
      <c r="G55" s="206"/>
      <c r="H55" s="206"/>
      <c r="I55" s="206"/>
      <c r="J55" s="206"/>
      <c r="K55" s="206"/>
      <c r="L55" s="206"/>
      <c r="M55" s="206"/>
      <c r="N55" s="206"/>
      <c r="O55" s="206"/>
      <c r="P55" s="207"/>
      <c r="Q55" s="208"/>
    </row>
    <row r="56" spans="2:21" ht="18" customHeight="1">
      <c r="B56" s="619" t="s">
        <v>342</v>
      </c>
      <c r="C56" s="631"/>
      <c r="D56" s="209"/>
      <c r="E56" s="210"/>
      <c r="F56" s="209"/>
      <c r="G56" s="209"/>
      <c r="H56" s="209"/>
      <c r="I56" s="235"/>
      <c r="J56" s="209"/>
      <c r="K56" s="209"/>
      <c r="L56" s="209"/>
      <c r="M56" s="209"/>
      <c r="N56" s="209"/>
      <c r="O56" s="209"/>
      <c r="P56" s="211"/>
      <c r="Q56" s="211"/>
    </row>
    <row r="57" spans="2:21" ht="18" customHeight="1">
      <c r="B57" s="619" t="s">
        <v>16</v>
      </c>
      <c r="C57" s="631"/>
      <c r="D57" s="153">
        <f t="shared" ref="D57:Q57" si="0">SUM(D55:D56)</f>
        <v>0</v>
      </c>
      <c r="E57" s="153">
        <f t="shared" si="0"/>
        <v>0</v>
      </c>
      <c r="F57" s="153">
        <f t="shared" si="0"/>
        <v>0</v>
      </c>
      <c r="G57" s="153">
        <f t="shared" si="0"/>
        <v>0</v>
      </c>
      <c r="H57" s="153">
        <f t="shared" si="0"/>
        <v>0</v>
      </c>
      <c r="I57" s="153">
        <f t="shared" si="0"/>
        <v>0</v>
      </c>
      <c r="J57" s="153">
        <f t="shared" si="0"/>
        <v>0</v>
      </c>
      <c r="K57" s="153">
        <f t="shared" si="0"/>
        <v>0</v>
      </c>
      <c r="L57" s="153">
        <f t="shared" si="0"/>
        <v>0</v>
      </c>
      <c r="M57" s="153">
        <f t="shared" si="0"/>
        <v>0</v>
      </c>
      <c r="N57" s="153">
        <f t="shared" si="0"/>
        <v>0</v>
      </c>
      <c r="O57" s="153">
        <f t="shared" si="0"/>
        <v>0</v>
      </c>
      <c r="P57" s="153">
        <f t="shared" si="0"/>
        <v>0</v>
      </c>
      <c r="Q57" s="153">
        <f t="shared" si="0"/>
        <v>0</v>
      </c>
    </row>
    <row r="58" spans="2:21" ht="18" customHeight="1">
      <c r="B58" s="172"/>
      <c r="C58" s="172"/>
      <c r="D58" s="172"/>
      <c r="E58" s="172"/>
      <c r="F58" s="172"/>
      <c r="G58" s="172"/>
      <c r="H58" s="172"/>
      <c r="I58" s="172"/>
      <c r="J58" s="172"/>
      <c r="K58" s="172"/>
      <c r="L58" s="172"/>
      <c r="M58" s="172"/>
      <c r="N58" s="172"/>
      <c r="O58" s="172"/>
      <c r="P58" s="172"/>
      <c r="Q58" s="172"/>
      <c r="R58" s="172"/>
      <c r="T58" s="150"/>
      <c r="U58" s="150"/>
    </row>
    <row r="59" spans="2:21" ht="18" customHeight="1">
      <c r="B59" s="172"/>
      <c r="C59" s="172"/>
      <c r="D59" s="172"/>
      <c r="E59" s="172"/>
      <c r="F59" s="172"/>
      <c r="G59" s="172"/>
      <c r="H59" s="172"/>
      <c r="I59" s="172"/>
      <c r="J59" s="172"/>
      <c r="K59" s="172"/>
      <c r="L59" s="172"/>
      <c r="M59" s="172"/>
      <c r="N59" s="172"/>
      <c r="O59" s="172"/>
      <c r="P59" s="172"/>
      <c r="Q59" s="172"/>
      <c r="R59" s="172"/>
      <c r="T59" s="150"/>
      <c r="U59" s="150"/>
    </row>
    <row r="60" spans="2:21" ht="18" customHeight="1">
      <c r="B60" s="172"/>
      <c r="C60" s="172"/>
      <c r="D60" s="172"/>
      <c r="E60" s="172"/>
      <c r="F60" s="172"/>
      <c r="G60" s="172"/>
      <c r="H60" s="172"/>
      <c r="I60" s="172"/>
      <c r="J60" s="172"/>
      <c r="K60" s="172"/>
      <c r="L60" s="172"/>
      <c r="M60" s="172"/>
      <c r="N60" s="172"/>
      <c r="O60" s="172"/>
      <c r="P60" s="172"/>
      <c r="Q60" s="172"/>
      <c r="R60" s="172"/>
    </row>
    <row r="61" spans="2:21" ht="18" customHeight="1">
      <c r="B61" s="200" t="s">
        <v>351</v>
      </c>
      <c r="C61" s="172"/>
      <c r="D61" s="172"/>
      <c r="E61" s="172"/>
      <c r="F61" s="172"/>
      <c r="G61" s="172"/>
      <c r="H61" s="172"/>
      <c r="I61" s="172"/>
      <c r="J61" s="172"/>
      <c r="K61" s="172"/>
      <c r="L61" s="172"/>
      <c r="M61" s="172"/>
      <c r="N61" s="172"/>
      <c r="O61" s="172"/>
      <c r="P61" s="172"/>
      <c r="Q61" s="172"/>
      <c r="R61" s="172"/>
    </row>
    <row r="62" spans="2:21" ht="18" customHeight="1">
      <c r="B62" s="174"/>
      <c r="C62" s="172"/>
      <c r="D62" s="172"/>
      <c r="E62" s="172"/>
      <c r="F62" s="172"/>
      <c r="G62" s="172"/>
      <c r="H62" s="172"/>
      <c r="I62" s="172"/>
      <c r="J62" s="172"/>
      <c r="K62" s="172"/>
      <c r="L62" s="172"/>
      <c r="M62" s="172"/>
      <c r="N62" s="172"/>
      <c r="O62" s="172"/>
      <c r="P62" s="172"/>
      <c r="Q62" s="172"/>
      <c r="R62" s="172"/>
    </row>
    <row r="63" spans="2:21" ht="18" customHeight="1">
      <c r="B63" s="141" t="s">
        <v>269</v>
      </c>
      <c r="C63" s="158"/>
      <c r="D63" s="141"/>
      <c r="E63" s="175"/>
      <c r="F63" s="172"/>
      <c r="G63" s="172"/>
      <c r="I63" s="172"/>
      <c r="J63" s="172"/>
      <c r="K63" s="172"/>
      <c r="L63" s="172"/>
      <c r="M63" s="172"/>
      <c r="N63" s="172"/>
      <c r="O63" s="172"/>
      <c r="P63" s="172"/>
      <c r="Q63" s="172"/>
      <c r="R63" s="172"/>
    </row>
    <row r="64" spans="2:21" ht="18" customHeight="1">
      <c r="B64" s="160"/>
      <c r="C64" s="160"/>
      <c r="D64" s="160"/>
      <c r="E64" s="160"/>
      <c r="F64" s="160"/>
      <c r="G64" s="160"/>
      <c r="H64" s="160"/>
      <c r="I64" s="160"/>
      <c r="J64" s="160"/>
      <c r="K64" s="160"/>
      <c r="L64" s="160"/>
      <c r="M64" s="160"/>
      <c r="N64" s="160"/>
      <c r="O64" s="160"/>
      <c r="P64" s="160"/>
      <c r="Q64" s="160"/>
      <c r="R64" s="160"/>
    </row>
    <row r="65" spans="2:21" ht="18" customHeight="1">
      <c r="B65" s="172"/>
      <c r="C65" s="172"/>
      <c r="D65" s="172"/>
      <c r="E65" s="172"/>
      <c r="F65" s="176"/>
      <c r="G65" s="177"/>
      <c r="H65" s="177"/>
      <c r="I65" s="177"/>
      <c r="J65" s="178"/>
      <c r="K65" s="154"/>
      <c r="L65" s="172"/>
      <c r="M65" s="172"/>
      <c r="N65" s="172"/>
      <c r="O65" s="172"/>
      <c r="P65" s="172"/>
      <c r="Q65" s="172"/>
      <c r="R65" s="172"/>
    </row>
    <row r="66" spans="2:21" s="201" customFormat="1" ht="18" customHeight="1">
      <c r="B66" s="202"/>
      <c r="C66" s="598" t="s">
        <v>0</v>
      </c>
      <c r="D66" s="598"/>
      <c r="E66" s="637" t="s">
        <v>361</v>
      </c>
      <c r="F66" s="598" t="s">
        <v>352</v>
      </c>
      <c r="G66" s="598"/>
      <c r="H66" s="598"/>
      <c r="I66" s="598"/>
      <c r="J66" s="598"/>
      <c r="K66" s="598"/>
      <c r="L66" s="598"/>
      <c r="M66" s="598"/>
      <c r="N66" s="598" t="s">
        <v>98</v>
      </c>
      <c r="O66" s="598"/>
      <c r="P66" s="598"/>
      <c r="Q66" s="598"/>
      <c r="R66" s="598"/>
    </row>
    <row r="67" spans="2:21" s="201" customFormat="1" ht="48.6" customHeight="1">
      <c r="C67" s="204" t="s">
        <v>90</v>
      </c>
      <c r="D67" s="205" t="s">
        <v>91</v>
      </c>
      <c r="E67" s="638"/>
      <c r="F67" s="198" t="s">
        <v>32</v>
      </c>
      <c r="G67" s="198" t="s">
        <v>84</v>
      </c>
      <c r="H67" s="198" t="s">
        <v>322</v>
      </c>
      <c r="I67" s="198" t="s">
        <v>1</v>
      </c>
      <c r="J67" s="198" t="s">
        <v>2</v>
      </c>
      <c r="K67" s="198" t="s">
        <v>5</v>
      </c>
      <c r="L67" s="198" t="s">
        <v>3</v>
      </c>
      <c r="M67" s="198" t="s">
        <v>51</v>
      </c>
      <c r="N67" s="198" t="s">
        <v>69</v>
      </c>
      <c r="O67" s="198" t="s">
        <v>323</v>
      </c>
      <c r="P67" s="198" t="s">
        <v>324</v>
      </c>
      <c r="Q67" s="198" t="s">
        <v>40</v>
      </c>
      <c r="R67" s="198" t="s">
        <v>42</v>
      </c>
      <c r="S67" s="203"/>
    </row>
    <row r="68" spans="2:21" ht="18" customHeight="1">
      <c r="B68" s="318" t="s">
        <v>368</v>
      </c>
      <c r="C68" s="316">
        <v>0.27900000000000003</v>
      </c>
      <c r="D68" s="317"/>
      <c r="E68" s="317">
        <v>0</v>
      </c>
      <c r="F68" s="317">
        <v>0.2026798378561297</v>
      </c>
      <c r="G68" s="317">
        <v>0.23723981020815182</v>
      </c>
      <c r="H68" s="317">
        <v>0.26819978544017159</v>
      </c>
      <c r="I68" s="317">
        <v>0.26819978544017159</v>
      </c>
      <c r="J68" s="317">
        <v>0.26135979091216727</v>
      </c>
      <c r="K68" s="317">
        <v>0.36610920000000002</v>
      </c>
      <c r="L68" s="317">
        <v>0.34307972553621952</v>
      </c>
      <c r="M68" s="317">
        <v>0.26542368</v>
      </c>
      <c r="N68" s="317">
        <v>1.5436799999999997E-3</v>
      </c>
      <c r="O68" s="317">
        <v>0</v>
      </c>
      <c r="P68" s="317">
        <v>3.1319974944020043E-2</v>
      </c>
      <c r="Q68" s="317">
        <v>0</v>
      </c>
      <c r="R68" s="317">
        <v>0</v>
      </c>
      <c r="S68" s="179"/>
    </row>
    <row r="69" spans="2:21" s="150" customFormat="1" ht="18" customHeight="1">
      <c r="B69" s="318"/>
      <c r="C69" s="316"/>
      <c r="D69" s="317"/>
      <c r="E69" s="317"/>
      <c r="F69" s="317"/>
      <c r="G69" s="317"/>
      <c r="H69" s="317"/>
      <c r="I69" s="317"/>
      <c r="J69" s="317"/>
      <c r="K69" s="317"/>
      <c r="L69" s="317"/>
      <c r="M69" s="317"/>
      <c r="N69" s="317"/>
      <c r="O69" s="317"/>
      <c r="P69" s="317"/>
      <c r="Q69" s="317"/>
      <c r="R69" s="317"/>
      <c r="T69" s="137"/>
      <c r="U69" s="137"/>
    </row>
    <row r="70" spans="2:21" ht="18" customHeight="1"/>
    <row r="71" spans="2:21" ht="18" customHeight="1">
      <c r="B71" s="174" t="s">
        <v>355</v>
      </c>
      <c r="C71" s="158"/>
      <c r="D71" s="174"/>
      <c r="E71" s="174"/>
      <c r="F71" s="174"/>
      <c r="G71" s="174"/>
      <c r="H71" s="174"/>
      <c r="I71" s="174"/>
      <c r="J71" s="174"/>
      <c r="K71" s="180"/>
      <c r="L71" s="180"/>
      <c r="M71" s="180"/>
      <c r="N71" s="180"/>
      <c r="O71" s="180"/>
      <c r="P71" s="180"/>
      <c r="Q71" s="180"/>
      <c r="R71" s="180"/>
      <c r="S71" s="179"/>
    </row>
    <row r="72" spans="2:21" ht="18" customHeight="1">
      <c r="B72" s="174"/>
      <c r="C72" s="174"/>
      <c r="D72" s="174"/>
      <c r="E72" s="174"/>
      <c r="F72" s="174"/>
      <c r="G72" s="174"/>
      <c r="H72" s="174"/>
      <c r="I72" s="174"/>
      <c r="J72" s="174"/>
      <c r="K72" s="180"/>
      <c r="L72" s="180"/>
      <c r="M72" s="180"/>
      <c r="N72" s="180"/>
      <c r="O72" s="180"/>
      <c r="P72" s="180"/>
      <c r="Q72" s="180"/>
      <c r="R72" s="180"/>
      <c r="S72" s="179"/>
    </row>
    <row r="73" spans="2:21" ht="41.25" customHeight="1">
      <c r="B73" s="618" t="s">
        <v>92</v>
      </c>
      <c r="C73" s="618"/>
      <c r="D73" s="162" t="s">
        <v>261</v>
      </c>
      <c r="E73" s="174"/>
      <c r="F73" s="174"/>
      <c r="G73" s="174"/>
      <c r="H73" s="174"/>
      <c r="I73" s="174"/>
      <c r="J73" s="174"/>
      <c r="K73" s="180"/>
      <c r="L73" s="180"/>
      <c r="M73" s="180"/>
      <c r="N73" s="180"/>
      <c r="O73" s="180"/>
      <c r="P73" s="180"/>
      <c r="Q73" s="180"/>
      <c r="R73" s="180"/>
      <c r="S73" s="179"/>
    </row>
    <row r="74" spans="2:21" ht="18" customHeight="1">
      <c r="B74" s="600" t="s">
        <v>353</v>
      </c>
      <c r="C74" s="601"/>
      <c r="D74" s="222"/>
      <c r="F74" s="174"/>
      <c r="G74" s="174"/>
      <c r="H74" s="174"/>
      <c r="I74" s="174"/>
      <c r="J74" s="174"/>
      <c r="K74" s="180"/>
      <c r="L74" s="180"/>
      <c r="M74" s="180"/>
      <c r="N74" s="180"/>
      <c r="O74" s="180"/>
      <c r="P74" s="180"/>
      <c r="Q74" s="180"/>
      <c r="R74" s="180"/>
      <c r="S74" s="179"/>
    </row>
    <row r="75" spans="2:21" ht="18" customHeight="1">
      <c r="B75" s="600" t="s">
        <v>241</v>
      </c>
      <c r="C75" s="601"/>
      <c r="D75" s="222"/>
      <c r="E75" s="174"/>
      <c r="F75" s="174"/>
      <c r="G75" s="174"/>
      <c r="H75" s="174"/>
      <c r="I75" s="174"/>
      <c r="J75" s="174"/>
      <c r="K75" s="180"/>
      <c r="L75" s="180"/>
      <c r="M75" s="180"/>
      <c r="N75" s="180"/>
      <c r="O75" s="180"/>
      <c r="P75" s="180"/>
      <c r="Q75" s="180"/>
      <c r="R75" s="180"/>
      <c r="S75" s="179"/>
      <c r="T75" s="181"/>
      <c r="U75" s="181"/>
    </row>
    <row r="76" spans="2:21" ht="18" customHeight="1">
      <c r="B76" s="600" t="s">
        <v>354</v>
      </c>
      <c r="C76" s="601"/>
      <c r="D76" s="222"/>
      <c r="E76" s="174"/>
      <c r="F76" s="174"/>
      <c r="G76" s="174"/>
      <c r="H76" s="174"/>
      <c r="I76" s="174"/>
      <c r="J76" s="174"/>
      <c r="K76" s="180"/>
      <c r="L76" s="180"/>
      <c r="M76" s="180"/>
      <c r="N76" s="180"/>
      <c r="O76" s="180"/>
      <c r="P76" s="180"/>
      <c r="Q76" s="180"/>
      <c r="R76" s="180"/>
      <c r="S76" s="179"/>
      <c r="T76" s="181"/>
      <c r="U76" s="181"/>
    </row>
    <row r="77" spans="2:21" ht="18" customHeight="1">
      <c r="B77" s="182"/>
      <c r="C77" s="160"/>
      <c r="D77" s="174"/>
      <c r="E77" s="174"/>
      <c r="F77" s="174"/>
      <c r="G77" s="174"/>
      <c r="H77" s="174"/>
      <c r="I77" s="174"/>
      <c r="J77" s="174"/>
      <c r="K77" s="180"/>
      <c r="L77" s="180"/>
      <c r="M77" s="180"/>
      <c r="N77" s="180"/>
      <c r="O77" s="180"/>
      <c r="P77" s="180"/>
      <c r="Q77" s="180"/>
      <c r="R77" s="180"/>
      <c r="S77" s="179"/>
      <c r="T77" s="181"/>
      <c r="U77" s="181"/>
    </row>
    <row r="78" spans="2:21" ht="18" customHeight="1">
      <c r="B78" s="182"/>
      <c r="C78" s="160"/>
      <c r="D78" s="174"/>
      <c r="E78" s="174"/>
      <c r="F78" s="174"/>
      <c r="G78" s="174"/>
      <c r="H78" s="174"/>
      <c r="I78" s="174"/>
      <c r="J78" s="174"/>
      <c r="K78" s="180"/>
      <c r="L78" s="180"/>
      <c r="M78" s="180"/>
      <c r="N78" s="180"/>
      <c r="O78" s="180"/>
      <c r="P78" s="180"/>
      <c r="Q78" s="180"/>
      <c r="R78" s="180"/>
      <c r="S78" s="179"/>
      <c r="T78" s="183"/>
      <c r="U78" s="183"/>
    </row>
    <row r="79" spans="2:21" ht="18" customHeight="1">
      <c r="B79" s="174"/>
      <c r="C79" s="174"/>
      <c r="D79" s="174"/>
      <c r="E79" s="174"/>
      <c r="F79" s="174"/>
      <c r="G79" s="174"/>
      <c r="H79" s="174"/>
      <c r="I79" s="174"/>
      <c r="J79" s="174"/>
      <c r="K79" s="180"/>
      <c r="L79" s="180"/>
      <c r="M79" s="180"/>
      <c r="N79" s="180"/>
      <c r="O79" s="180"/>
      <c r="P79" s="180"/>
      <c r="Q79" s="180"/>
      <c r="R79" s="180"/>
      <c r="S79" s="179"/>
      <c r="T79" s="183"/>
      <c r="U79" s="183"/>
    </row>
    <row r="80" spans="2:21" ht="18" customHeight="1">
      <c r="B80" s="173" t="s">
        <v>356</v>
      </c>
      <c r="C80" s="174"/>
      <c r="D80" s="174"/>
      <c r="E80" s="174"/>
      <c r="F80" s="174"/>
      <c r="G80" s="174"/>
      <c r="H80" s="174"/>
      <c r="I80" s="174"/>
      <c r="J80" s="174"/>
      <c r="K80" s="180"/>
      <c r="L80" s="180"/>
      <c r="M80" s="180"/>
      <c r="N80" s="180"/>
      <c r="O80" s="180"/>
      <c r="P80" s="180"/>
      <c r="Q80" s="180"/>
      <c r="R80" s="180"/>
      <c r="S80" s="179"/>
      <c r="T80" s="183"/>
      <c r="U80" s="183"/>
    </row>
    <row r="81" spans="2:21" ht="15" customHeight="1">
      <c r="B81" s="174"/>
      <c r="C81" s="174"/>
      <c r="D81" s="174"/>
      <c r="E81" s="174"/>
      <c r="F81" s="174"/>
      <c r="G81" s="174"/>
      <c r="H81" s="174"/>
      <c r="I81" s="174"/>
      <c r="J81" s="174"/>
      <c r="K81" s="180"/>
      <c r="L81" s="180"/>
      <c r="M81" s="180"/>
      <c r="N81" s="180"/>
      <c r="O81" s="180"/>
      <c r="P81" s="180"/>
      <c r="Q81" s="180"/>
      <c r="R81" s="180"/>
      <c r="S81" s="179"/>
      <c r="T81" s="183"/>
      <c r="U81" s="183"/>
    </row>
    <row r="82" spans="2:21" s="181" customFormat="1" ht="17.25" customHeight="1">
      <c r="B82" s="598" t="s">
        <v>313</v>
      </c>
      <c r="C82" s="636"/>
      <c r="D82" s="598" t="s">
        <v>357</v>
      </c>
      <c r="E82" s="598"/>
      <c r="F82" s="598"/>
      <c r="G82" s="598"/>
      <c r="H82" s="598"/>
      <c r="I82" s="598"/>
      <c r="J82" s="598"/>
      <c r="K82" s="598"/>
      <c r="L82" s="598"/>
      <c r="M82" s="598"/>
      <c r="N82" s="598"/>
      <c r="O82" s="598"/>
      <c r="P82" s="598"/>
      <c r="Q82" s="598"/>
      <c r="R82" s="598"/>
      <c r="S82" s="598"/>
      <c r="T82" s="183"/>
      <c r="U82" s="183"/>
    </row>
    <row r="83" spans="2:21" s="181" customFormat="1" ht="13.5" customHeight="1">
      <c r="B83" s="598"/>
      <c r="C83" s="636"/>
      <c r="D83" s="598" t="s">
        <v>0</v>
      </c>
      <c r="E83" s="598" t="s">
        <v>361</v>
      </c>
      <c r="F83" s="598" t="s">
        <v>352</v>
      </c>
      <c r="G83" s="598"/>
      <c r="H83" s="598"/>
      <c r="I83" s="598"/>
      <c r="J83" s="598"/>
      <c r="K83" s="598"/>
      <c r="L83" s="598"/>
      <c r="M83" s="598"/>
      <c r="N83" s="598" t="s">
        <v>98</v>
      </c>
      <c r="O83" s="598"/>
      <c r="P83" s="598"/>
      <c r="Q83" s="598"/>
      <c r="R83" s="598"/>
      <c r="S83" s="598" t="s">
        <v>16</v>
      </c>
      <c r="T83" s="183"/>
      <c r="U83" s="183"/>
    </row>
    <row r="84" spans="2:21" s="181" customFormat="1" ht="52.5" customHeight="1">
      <c r="B84" s="598"/>
      <c r="C84" s="636"/>
      <c r="D84" s="598"/>
      <c r="E84" s="598"/>
      <c r="F84" s="191" t="s">
        <v>32</v>
      </c>
      <c r="G84" s="191" t="s">
        <v>84</v>
      </c>
      <c r="H84" s="191" t="s">
        <v>322</v>
      </c>
      <c r="I84" s="191" t="s">
        <v>1</v>
      </c>
      <c r="J84" s="191" t="s">
        <v>2</v>
      </c>
      <c r="K84" s="191" t="s">
        <v>5</v>
      </c>
      <c r="L84" s="191" t="s">
        <v>3</v>
      </c>
      <c r="M84" s="191" t="s">
        <v>51</v>
      </c>
      <c r="N84" s="191" t="s">
        <v>69</v>
      </c>
      <c r="O84" s="191" t="s">
        <v>323</v>
      </c>
      <c r="P84" s="191" t="s">
        <v>324</v>
      </c>
      <c r="Q84" s="191" t="s">
        <v>40</v>
      </c>
      <c r="R84" s="191" t="s">
        <v>42</v>
      </c>
      <c r="S84" s="598"/>
      <c r="T84" s="183"/>
      <c r="U84" s="183"/>
    </row>
    <row r="85" spans="2:21" s="183" customFormat="1" ht="15" customHeight="1">
      <c r="B85" s="604" t="s">
        <v>315</v>
      </c>
      <c r="C85" s="605"/>
      <c r="D85" s="635" t="s">
        <v>17</v>
      </c>
      <c r="E85" s="635"/>
      <c r="F85" s="635"/>
      <c r="G85" s="635"/>
      <c r="H85" s="635"/>
      <c r="I85" s="635"/>
      <c r="J85" s="635"/>
      <c r="K85" s="635"/>
      <c r="L85" s="635"/>
      <c r="M85" s="635"/>
      <c r="N85" s="635"/>
      <c r="O85" s="635"/>
      <c r="P85" s="635"/>
      <c r="Q85" s="635"/>
      <c r="R85" s="635"/>
      <c r="S85" s="635"/>
    </row>
    <row r="86" spans="2:21" s="183" customFormat="1" ht="16.5" customHeight="1">
      <c r="B86" s="600" t="s">
        <v>345</v>
      </c>
      <c r="C86" s="600"/>
      <c r="D86" s="184">
        <f t="shared" ref="D86:R86" si="1">D17*D$68</f>
        <v>0</v>
      </c>
      <c r="E86" s="184">
        <f t="shared" si="1"/>
        <v>0</v>
      </c>
      <c r="F86" s="184">
        <f t="shared" si="1"/>
        <v>0</v>
      </c>
      <c r="G86" s="184">
        <f t="shared" si="1"/>
        <v>0</v>
      </c>
      <c r="H86" s="184">
        <f t="shared" si="1"/>
        <v>0</v>
      </c>
      <c r="I86" s="184">
        <f t="shared" si="1"/>
        <v>0</v>
      </c>
      <c r="J86" s="184">
        <f t="shared" si="1"/>
        <v>0</v>
      </c>
      <c r="K86" s="184">
        <f t="shared" si="1"/>
        <v>0</v>
      </c>
      <c r="L86" s="184">
        <f t="shared" si="1"/>
        <v>0</v>
      </c>
      <c r="M86" s="184">
        <f t="shared" si="1"/>
        <v>0</v>
      </c>
      <c r="N86" s="184">
        <f t="shared" si="1"/>
        <v>0</v>
      </c>
      <c r="O86" s="184">
        <f t="shared" si="1"/>
        <v>0</v>
      </c>
      <c r="P86" s="184">
        <f t="shared" si="1"/>
        <v>0</v>
      </c>
      <c r="Q86" s="184">
        <f t="shared" si="1"/>
        <v>0</v>
      </c>
      <c r="R86" s="184">
        <f t="shared" si="1"/>
        <v>0</v>
      </c>
      <c r="S86" s="185">
        <f t="shared" ref="S86:S91" si="2">SUM(D86:R86)</f>
        <v>0</v>
      </c>
    </row>
    <row r="87" spans="2:21" s="183" customFormat="1" ht="34.700000000000003" customHeight="1">
      <c r="B87" s="632" t="s">
        <v>346</v>
      </c>
      <c r="C87" s="632"/>
      <c r="D87" s="184">
        <f t="shared" ref="D87:O87" si="3">D18*D$68</f>
        <v>0</v>
      </c>
      <c r="E87" s="184">
        <f t="shared" si="3"/>
        <v>0</v>
      </c>
      <c r="F87" s="184">
        <f t="shared" si="3"/>
        <v>0</v>
      </c>
      <c r="G87" s="184">
        <f t="shared" si="3"/>
        <v>0</v>
      </c>
      <c r="H87" s="184">
        <f t="shared" si="3"/>
        <v>0</v>
      </c>
      <c r="I87" s="184">
        <f t="shared" si="3"/>
        <v>0</v>
      </c>
      <c r="J87" s="184">
        <f t="shared" si="3"/>
        <v>0</v>
      </c>
      <c r="K87" s="184">
        <f t="shared" si="3"/>
        <v>0</v>
      </c>
      <c r="L87" s="184">
        <f t="shared" si="3"/>
        <v>0</v>
      </c>
      <c r="M87" s="184">
        <f t="shared" si="3"/>
        <v>0</v>
      </c>
      <c r="N87" s="184">
        <f t="shared" si="3"/>
        <v>0</v>
      </c>
      <c r="O87" s="184">
        <f t="shared" si="3"/>
        <v>0</v>
      </c>
      <c r="P87" s="184">
        <v>0</v>
      </c>
      <c r="Q87" s="184">
        <f t="shared" ref="Q87:R90" si="4">Q18*Q$68</f>
        <v>0</v>
      </c>
      <c r="R87" s="184">
        <f t="shared" si="4"/>
        <v>0</v>
      </c>
      <c r="S87" s="185">
        <f t="shared" si="2"/>
        <v>0</v>
      </c>
    </row>
    <row r="88" spans="2:21" s="183" customFormat="1" ht="16.5" customHeight="1">
      <c r="B88" s="600" t="s">
        <v>347</v>
      </c>
      <c r="C88" s="600"/>
      <c r="D88" s="184">
        <f t="shared" ref="D88:O88" si="5">D19*D$68</f>
        <v>0</v>
      </c>
      <c r="E88" s="184">
        <f t="shared" si="5"/>
        <v>0</v>
      </c>
      <c r="F88" s="184">
        <f t="shared" si="5"/>
        <v>0</v>
      </c>
      <c r="G88" s="184">
        <f t="shared" si="5"/>
        <v>0</v>
      </c>
      <c r="H88" s="184">
        <f t="shared" si="5"/>
        <v>0</v>
      </c>
      <c r="I88" s="184">
        <f t="shared" si="5"/>
        <v>0</v>
      </c>
      <c r="J88" s="184">
        <f t="shared" si="5"/>
        <v>0</v>
      </c>
      <c r="K88" s="184">
        <f t="shared" si="5"/>
        <v>0</v>
      </c>
      <c r="L88" s="184">
        <f t="shared" si="5"/>
        <v>0</v>
      </c>
      <c r="M88" s="184">
        <f t="shared" si="5"/>
        <v>0</v>
      </c>
      <c r="N88" s="184">
        <f t="shared" si="5"/>
        <v>0</v>
      </c>
      <c r="O88" s="184">
        <f t="shared" si="5"/>
        <v>0</v>
      </c>
      <c r="P88" s="184">
        <f>P19*P$68</f>
        <v>0</v>
      </c>
      <c r="Q88" s="184">
        <f t="shared" si="4"/>
        <v>0</v>
      </c>
      <c r="R88" s="184">
        <f t="shared" si="4"/>
        <v>0</v>
      </c>
      <c r="S88" s="185">
        <f t="shared" si="2"/>
        <v>0</v>
      </c>
    </row>
    <row r="89" spans="2:21" s="183" customFormat="1" ht="16.5" customHeight="1">
      <c r="B89" s="600" t="s">
        <v>59</v>
      </c>
      <c r="C89" s="600"/>
      <c r="D89" s="184">
        <f t="shared" ref="D89:O89" si="6">D20*D$68</f>
        <v>0</v>
      </c>
      <c r="E89" s="184">
        <f t="shared" si="6"/>
        <v>0</v>
      </c>
      <c r="F89" s="184">
        <f t="shared" si="6"/>
        <v>0</v>
      </c>
      <c r="G89" s="184">
        <f t="shared" si="6"/>
        <v>0</v>
      </c>
      <c r="H89" s="184">
        <f t="shared" si="6"/>
        <v>0</v>
      </c>
      <c r="I89" s="184">
        <f t="shared" si="6"/>
        <v>0</v>
      </c>
      <c r="J89" s="184">
        <f t="shared" si="6"/>
        <v>0</v>
      </c>
      <c r="K89" s="184">
        <f t="shared" si="6"/>
        <v>0</v>
      </c>
      <c r="L89" s="184">
        <f t="shared" si="6"/>
        <v>0</v>
      </c>
      <c r="M89" s="184">
        <f t="shared" si="6"/>
        <v>0</v>
      </c>
      <c r="N89" s="184">
        <f t="shared" si="6"/>
        <v>0</v>
      </c>
      <c r="O89" s="184">
        <f t="shared" si="6"/>
        <v>0</v>
      </c>
      <c r="P89" s="184">
        <f>P20*P$68</f>
        <v>0</v>
      </c>
      <c r="Q89" s="184">
        <f t="shared" si="4"/>
        <v>0</v>
      </c>
      <c r="R89" s="184">
        <f t="shared" si="4"/>
        <v>0</v>
      </c>
      <c r="S89" s="185">
        <f t="shared" si="2"/>
        <v>0</v>
      </c>
    </row>
    <row r="90" spans="2:21" s="183" customFormat="1" ht="16.5" customHeight="1">
      <c r="B90" s="187" t="s">
        <v>8</v>
      </c>
      <c r="C90" s="186" t="s">
        <v>87</v>
      </c>
      <c r="D90" s="184">
        <f t="shared" ref="D90:O90" si="7">D21*D$68</f>
        <v>0</v>
      </c>
      <c r="E90" s="184">
        <f t="shared" si="7"/>
        <v>0</v>
      </c>
      <c r="F90" s="184">
        <f t="shared" si="7"/>
        <v>0</v>
      </c>
      <c r="G90" s="184">
        <f t="shared" si="7"/>
        <v>0</v>
      </c>
      <c r="H90" s="184">
        <f t="shared" si="7"/>
        <v>0</v>
      </c>
      <c r="I90" s="184">
        <f t="shared" si="7"/>
        <v>0</v>
      </c>
      <c r="J90" s="184">
        <f t="shared" si="7"/>
        <v>0</v>
      </c>
      <c r="K90" s="184">
        <f t="shared" si="7"/>
        <v>0</v>
      </c>
      <c r="L90" s="184">
        <f t="shared" si="7"/>
        <v>0</v>
      </c>
      <c r="M90" s="184">
        <f t="shared" si="7"/>
        <v>0</v>
      </c>
      <c r="N90" s="184">
        <f t="shared" si="7"/>
        <v>0</v>
      </c>
      <c r="O90" s="184">
        <f t="shared" si="7"/>
        <v>0</v>
      </c>
      <c r="P90" s="184">
        <f>P21*P$68</f>
        <v>0</v>
      </c>
      <c r="Q90" s="184">
        <f t="shared" si="4"/>
        <v>0</v>
      </c>
      <c r="R90" s="184">
        <f t="shared" si="4"/>
        <v>0</v>
      </c>
      <c r="S90" s="185">
        <f t="shared" si="2"/>
        <v>0</v>
      </c>
    </row>
    <row r="91" spans="2:21" s="183" customFormat="1" ht="16.5" customHeight="1">
      <c r="B91" s="613" t="s">
        <v>93</v>
      </c>
      <c r="C91" s="633"/>
      <c r="D91" s="184">
        <f t="shared" ref="D91:R91" si="8">SUM(D86:D90)</f>
        <v>0</v>
      </c>
      <c r="E91" s="184">
        <f t="shared" si="8"/>
        <v>0</v>
      </c>
      <c r="F91" s="184">
        <f t="shared" si="8"/>
        <v>0</v>
      </c>
      <c r="G91" s="184">
        <f t="shared" si="8"/>
        <v>0</v>
      </c>
      <c r="H91" s="184">
        <f t="shared" si="8"/>
        <v>0</v>
      </c>
      <c r="I91" s="184">
        <f t="shared" si="8"/>
        <v>0</v>
      </c>
      <c r="J91" s="184">
        <f t="shared" si="8"/>
        <v>0</v>
      </c>
      <c r="K91" s="184">
        <f t="shared" si="8"/>
        <v>0</v>
      </c>
      <c r="L91" s="184">
        <f t="shared" si="8"/>
        <v>0</v>
      </c>
      <c r="M91" s="184">
        <f t="shared" si="8"/>
        <v>0</v>
      </c>
      <c r="N91" s="184">
        <f t="shared" si="8"/>
        <v>0</v>
      </c>
      <c r="O91" s="184">
        <f t="shared" si="8"/>
        <v>0</v>
      </c>
      <c r="P91" s="184">
        <f t="shared" si="8"/>
        <v>0</v>
      </c>
      <c r="Q91" s="184">
        <f t="shared" si="8"/>
        <v>0</v>
      </c>
      <c r="R91" s="184">
        <f t="shared" si="8"/>
        <v>0</v>
      </c>
      <c r="S91" s="185">
        <f t="shared" si="2"/>
        <v>0</v>
      </c>
    </row>
    <row r="92" spans="2:21" s="183" customFormat="1" ht="16.5" customHeight="1">
      <c r="B92" s="608" t="s">
        <v>89</v>
      </c>
      <c r="C92" s="628"/>
      <c r="D92" s="624"/>
      <c r="E92" s="624"/>
      <c r="F92" s="624"/>
      <c r="G92" s="624"/>
      <c r="H92" s="624"/>
      <c r="I92" s="624"/>
      <c r="J92" s="624"/>
      <c r="K92" s="624"/>
      <c r="L92" s="624"/>
      <c r="M92" s="624"/>
      <c r="N92" s="624"/>
      <c r="O92" s="624"/>
      <c r="P92" s="624"/>
      <c r="Q92" s="624"/>
      <c r="R92" s="624"/>
      <c r="S92" s="624"/>
    </row>
    <row r="93" spans="2:21" s="183" customFormat="1" ht="16.5" customHeight="1">
      <c r="B93" s="600" t="s">
        <v>348</v>
      </c>
      <c r="C93" s="600"/>
      <c r="D93" s="184">
        <f t="shared" ref="D93:R93" si="9">D24*D$68</f>
        <v>0</v>
      </c>
      <c r="E93" s="184">
        <f t="shared" si="9"/>
        <v>0</v>
      </c>
      <c r="F93" s="184">
        <f t="shared" si="9"/>
        <v>0</v>
      </c>
      <c r="G93" s="184">
        <f t="shared" si="9"/>
        <v>0</v>
      </c>
      <c r="H93" s="184">
        <f t="shared" si="9"/>
        <v>0</v>
      </c>
      <c r="I93" s="184">
        <f t="shared" si="9"/>
        <v>0</v>
      </c>
      <c r="J93" s="184">
        <f t="shared" si="9"/>
        <v>0</v>
      </c>
      <c r="K93" s="184">
        <f t="shared" si="9"/>
        <v>0</v>
      </c>
      <c r="L93" s="184">
        <f t="shared" si="9"/>
        <v>0</v>
      </c>
      <c r="M93" s="184">
        <f t="shared" si="9"/>
        <v>0</v>
      </c>
      <c r="N93" s="184">
        <f t="shared" si="9"/>
        <v>0</v>
      </c>
      <c r="O93" s="184">
        <f t="shared" si="9"/>
        <v>0</v>
      </c>
      <c r="P93" s="184">
        <f t="shared" si="9"/>
        <v>0</v>
      </c>
      <c r="Q93" s="184">
        <f t="shared" si="9"/>
        <v>0</v>
      </c>
      <c r="R93" s="184">
        <f t="shared" si="9"/>
        <v>0</v>
      </c>
      <c r="S93" s="185">
        <f>SUM(D93:R93)</f>
        <v>0</v>
      </c>
    </row>
    <row r="94" spans="2:21" s="183" customFormat="1" ht="16.5" customHeight="1">
      <c r="B94" s="600" t="s">
        <v>349</v>
      </c>
      <c r="C94" s="600"/>
      <c r="D94" s="184">
        <f t="shared" ref="D94:R94" si="10">D25*D$68</f>
        <v>0</v>
      </c>
      <c r="E94" s="184">
        <f t="shared" si="10"/>
        <v>0</v>
      </c>
      <c r="F94" s="184">
        <f t="shared" si="10"/>
        <v>0</v>
      </c>
      <c r="G94" s="184">
        <f t="shared" si="10"/>
        <v>0</v>
      </c>
      <c r="H94" s="184">
        <f t="shared" si="10"/>
        <v>0</v>
      </c>
      <c r="I94" s="184">
        <f t="shared" si="10"/>
        <v>0</v>
      </c>
      <c r="J94" s="184">
        <f t="shared" si="10"/>
        <v>0</v>
      </c>
      <c r="K94" s="184">
        <f t="shared" si="10"/>
        <v>0</v>
      </c>
      <c r="L94" s="184">
        <f t="shared" si="10"/>
        <v>0</v>
      </c>
      <c r="M94" s="184">
        <f t="shared" si="10"/>
        <v>0</v>
      </c>
      <c r="N94" s="184">
        <f t="shared" si="10"/>
        <v>0</v>
      </c>
      <c r="O94" s="184">
        <f t="shared" si="10"/>
        <v>0</v>
      </c>
      <c r="P94" s="184">
        <f t="shared" si="10"/>
        <v>0</v>
      </c>
      <c r="Q94" s="184">
        <f t="shared" si="10"/>
        <v>0</v>
      </c>
      <c r="R94" s="184">
        <f t="shared" si="10"/>
        <v>0</v>
      </c>
      <c r="S94" s="185">
        <f>SUM(D94:R94)</f>
        <v>0</v>
      </c>
      <c r="T94" s="137"/>
      <c r="U94" s="137"/>
    </row>
    <row r="95" spans="2:21" s="183" customFormat="1" ht="16.5" customHeight="1">
      <c r="B95" s="600" t="s">
        <v>350</v>
      </c>
      <c r="C95" s="600"/>
      <c r="D95" s="184">
        <f t="shared" ref="D95:R95" si="11">D26*D$68</f>
        <v>0</v>
      </c>
      <c r="E95" s="184">
        <f t="shared" si="11"/>
        <v>0</v>
      </c>
      <c r="F95" s="184">
        <f t="shared" si="11"/>
        <v>0</v>
      </c>
      <c r="G95" s="184">
        <f t="shared" si="11"/>
        <v>0</v>
      </c>
      <c r="H95" s="184">
        <f t="shared" si="11"/>
        <v>0</v>
      </c>
      <c r="I95" s="184">
        <f t="shared" si="11"/>
        <v>0</v>
      </c>
      <c r="J95" s="184">
        <f t="shared" si="11"/>
        <v>0</v>
      </c>
      <c r="K95" s="184">
        <f t="shared" si="11"/>
        <v>0</v>
      </c>
      <c r="L95" s="184">
        <f t="shared" si="11"/>
        <v>0</v>
      </c>
      <c r="M95" s="184">
        <f t="shared" si="11"/>
        <v>0</v>
      </c>
      <c r="N95" s="184">
        <f t="shared" si="11"/>
        <v>0</v>
      </c>
      <c r="O95" s="184">
        <f t="shared" si="11"/>
        <v>0</v>
      </c>
      <c r="P95" s="184">
        <f t="shared" si="11"/>
        <v>0</v>
      </c>
      <c r="Q95" s="184">
        <f t="shared" si="11"/>
        <v>0</v>
      </c>
      <c r="R95" s="184">
        <f t="shared" si="11"/>
        <v>0</v>
      </c>
      <c r="S95" s="185">
        <f>SUM(D95:R95)</f>
        <v>0</v>
      </c>
      <c r="T95" s="137"/>
      <c r="U95" s="137"/>
    </row>
    <row r="96" spans="2:21" s="183" customFormat="1" ht="16.5" customHeight="1">
      <c r="B96" s="613" t="s">
        <v>93</v>
      </c>
      <c r="C96" s="633"/>
      <c r="D96" s="184">
        <f>SUM(D93:D95)</f>
        <v>0</v>
      </c>
      <c r="E96" s="184">
        <f t="shared" ref="E96:R96" si="12">SUM(E93:E95)</f>
        <v>0</v>
      </c>
      <c r="F96" s="184">
        <f t="shared" si="12"/>
        <v>0</v>
      </c>
      <c r="G96" s="184">
        <f t="shared" si="12"/>
        <v>0</v>
      </c>
      <c r="H96" s="184">
        <f t="shared" si="12"/>
        <v>0</v>
      </c>
      <c r="I96" s="184">
        <f t="shared" si="12"/>
        <v>0</v>
      </c>
      <c r="J96" s="184">
        <f t="shared" si="12"/>
        <v>0</v>
      </c>
      <c r="K96" s="184">
        <f t="shared" si="12"/>
        <v>0</v>
      </c>
      <c r="L96" s="184">
        <f t="shared" si="12"/>
        <v>0</v>
      </c>
      <c r="M96" s="184">
        <f t="shared" si="12"/>
        <v>0</v>
      </c>
      <c r="N96" s="184">
        <f t="shared" si="12"/>
        <v>0</v>
      </c>
      <c r="O96" s="184">
        <f t="shared" si="12"/>
        <v>0</v>
      </c>
      <c r="P96" s="184">
        <f t="shared" si="12"/>
        <v>0</v>
      </c>
      <c r="Q96" s="184">
        <f t="shared" si="12"/>
        <v>0</v>
      </c>
      <c r="R96" s="184">
        <f t="shared" si="12"/>
        <v>0</v>
      </c>
      <c r="S96" s="185">
        <f>SUM(D96:R96)</f>
        <v>0</v>
      </c>
      <c r="T96" s="137"/>
      <c r="U96" s="137"/>
    </row>
    <row r="97" spans="2:21" s="183" customFormat="1" ht="16.5" customHeight="1">
      <c r="B97" s="608" t="s">
        <v>94</v>
      </c>
      <c r="C97" s="628"/>
      <c r="D97" s="624"/>
      <c r="E97" s="624"/>
      <c r="F97" s="624"/>
      <c r="G97" s="624"/>
      <c r="H97" s="624"/>
      <c r="I97" s="624"/>
      <c r="J97" s="624"/>
      <c r="K97" s="624"/>
      <c r="L97" s="624"/>
      <c r="M97" s="624"/>
      <c r="N97" s="624"/>
      <c r="O97" s="624"/>
      <c r="P97" s="624"/>
      <c r="Q97" s="624"/>
      <c r="R97" s="624"/>
      <c r="S97" s="624"/>
      <c r="T97" s="137"/>
      <c r="U97" s="137"/>
    </row>
    <row r="98" spans="2:21" s="183" customFormat="1" ht="16.5" customHeight="1">
      <c r="B98" s="600" t="s">
        <v>12</v>
      </c>
      <c r="C98" s="600"/>
      <c r="D98" s="184">
        <f t="shared" ref="D98:R98" si="13">D29*D$68</f>
        <v>0</v>
      </c>
      <c r="E98" s="184">
        <f t="shared" si="13"/>
        <v>0</v>
      </c>
      <c r="F98" s="184">
        <f t="shared" si="13"/>
        <v>0</v>
      </c>
      <c r="G98" s="184">
        <f t="shared" si="13"/>
        <v>0</v>
      </c>
      <c r="H98" s="184">
        <f t="shared" si="13"/>
        <v>0</v>
      </c>
      <c r="I98" s="184">
        <f t="shared" si="13"/>
        <v>0</v>
      </c>
      <c r="J98" s="184">
        <f t="shared" si="13"/>
        <v>0</v>
      </c>
      <c r="K98" s="184">
        <f t="shared" si="13"/>
        <v>0</v>
      </c>
      <c r="L98" s="184">
        <f t="shared" si="13"/>
        <v>0</v>
      </c>
      <c r="M98" s="184">
        <f t="shared" si="13"/>
        <v>0</v>
      </c>
      <c r="N98" s="184">
        <f t="shared" si="13"/>
        <v>0</v>
      </c>
      <c r="O98" s="184">
        <f t="shared" si="13"/>
        <v>0</v>
      </c>
      <c r="P98" s="184">
        <f t="shared" si="13"/>
        <v>0</v>
      </c>
      <c r="Q98" s="184">
        <f t="shared" si="13"/>
        <v>0</v>
      </c>
      <c r="R98" s="184">
        <f t="shared" si="13"/>
        <v>0</v>
      </c>
      <c r="S98" s="185">
        <f>SUM(D98:R98)</f>
        <v>0</v>
      </c>
      <c r="T98" s="137"/>
      <c r="U98" s="137"/>
    </row>
    <row r="99" spans="2:21" s="183" customFormat="1" ht="16.5" customHeight="1">
      <c r="B99" s="608" t="s">
        <v>95</v>
      </c>
      <c r="C99" s="628"/>
      <c r="D99" s="624"/>
      <c r="E99" s="624"/>
      <c r="F99" s="624"/>
      <c r="G99" s="624"/>
      <c r="H99" s="624"/>
      <c r="I99" s="624"/>
      <c r="J99" s="624"/>
      <c r="K99" s="624"/>
      <c r="L99" s="624"/>
      <c r="M99" s="624"/>
      <c r="N99" s="624"/>
      <c r="O99" s="624"/>
      <c r="P99" s="624"/>
      <c r="Q99" s="624"/>
      <c r="R99" s="624"/>
      <c r="S99" s="624"/>
      <c r="T99" s="137"/>
      <c r="U99" s="137"/>
    </row>
    <row r="100" spans="2:21" s="183" customFormat="1" ht="16.5" customHeight="1">
      <c r="B100" s="600" t="s">
        <v>353</v>
      </c>
      <c r="C100" s="601"/>
      <c r="D100" s="634"/>
      <c r="E100" s="634"/>
      <c r="F100" s="634"/>
      <c r="G100" s="634"/>
      <c r="H100" s="634"/>
      <c r="I100" s="634"/>
      <c r="J100" s="634"/>
      <c r="K100" s="634"/>
      <c r="L100" s="634"/>
      <c r="M100" s="634"/>
      <c r="N100" s="634"/>
      <c r="O100" s="634"/>
      <c r="P100" s="634"/>
      <c r="Q100" s="634"/>
      <c r="R100" s="634"/>
      <c r="S100" s="185">
        <f>D74</f>
        <v>0</v>
      </c>
      <c r="T100" s="137"/>
      <c r="U100" s="137"/>
    </row>
    <row r="101" spans="2:21" s="183" customFormat="1" ht="16.5" customHeight="1">
      <c r="B101" s="600" t="s">
        <v>241</v>
      </c>
      <c r="C101" s="601"/>
      <c r="D101" s="634"/>
      <c r="E101" s="634"/>
      <c r="F101" s="634"/>
      <c r="G101" s="634"/>
      <c r="H101" s="634"/>
      <c r="I101" s="634"/>
      <c r="J101" s="634"/>
      <c r="K101" s="634"/>
      <c r="L101" s="634"/>
      <c r="M101" s="634"/>
      <c r="N101" s="634"/>
      <c r="O101" s="634"/>
      <c r="P101" s="634"/>
      <c r="Q101" s="634"/>
      <c r="R101" s="634"/>
      <c r="S101" s="185">
        <f>D75</f>
        <v>0</v>
      </c>
      <c r="T101" s="137"/>
      <c r="U101" s="137"/>
    </row>
    <row r="102" spans="2:21" s="183" customFormat="1" ht="16.5" customHeight="1">
      <c r="B102" s="600" t="s">
        <v>354</v>
      </c>
      <c r="C102" s="601"/>
      <c r="D102" s="634"/>
      <c r="E102" s="634"/>
      <c r="F102" s="634"/>
      <c r="G102" s="634"/>
      <c r="H102" s="634"/>
      <c r="I102" s="634"/>
      <c r="J102" s="634"/>
      <c r="K102" s="634"/>
      <c r="L102" s="634"/>
      <c r="M102" s="634"/>
      <c r="N102" s="634"/>
      <c r="O102" s="634"/>
      <c r="P102" s="634"/>
      <c r="Q102" s="634"/>
      <c r="R102" s="634"/>
      <c r="S102" s="185">
        <f>D76</f>
        <v>0</v>
      </c>
      <c r="T102" s="137"/>
      <c r="U102" s="137"/>
    </row>
    <row r="103" spans="2:21" s="183" customFormat="1" ht="16.5" customHeight="1">
      <c r="B103" s="629" t="s">
        <v>23</v>
      </c>
      <c r="C103" s="630"/>
      <c r="D103" s="185">
        <f>SUM(D91,D96,D98)</f>
        <v>0</v>
      </c>
      <c r="E103" s="185">
        <f t="shared" ref="E103:R103" si="14">SUM(E91,E96,E98)</f>
        <v>0</v>
      </c>
      <c r="F103" s="185">
        <f t="shared" si="14"/>
        <v>0</v>
      </c>
      <c r="G103" s="185">
        <f t="shared" si="14"/>
        <v>0</v>
      </c>
      <c r="H103" s="185">
        <f t="shared" si="14"/>
        <v>0</v>
      </c>
      <c r="I103" s="185">
        <f t="shared" si="14"/>
        <v>0</v>
      </c>
      <c r="J103" s="185">
        <f t="shared" si="14"/>
        <v>0</v>
      </c>
      <c r="K103" s="185">
        <f t="shared" si="14"/>
        <v>0</v>
      </c>
      <c r="L103" s="185">
        <f t="shared" si="14"/>
        <v>0</v>
      </c>
      <c r="M103" s="185">
        <f t="shared" si="14"/>
        <v>0</v>
      </c>
      <c r="N103" s="185">
        <f t="shared" si="14"/>
        <v>0</v>
      </c>
      <c r="O103" s="185">
        <f t="shared" si="14"/>
        <v>0</v>
      </c>
      <c r="P103" s="185">
        <f t="shared" si="14"/>
        <v>0</v>
      </c>
      <c r="Q103" s="185">
        <f t="shared" si="14"/>
        <v>0</v>
      </c>
      <c r="R103" s="185">
        <f t="shared" si="14"/>
        <v>0</v>
      </c>
      <c r="S103" s="185">
        <f>SUM(S91,S96,S98,S100,S101,S102)</f>
        <v>0</v>
      </c>
      <c r="T103" s="137"/>
      <c r="U103" s="137"/>
    </row>
    <row r="104" spans="2:21" ht="7.5" customHeight="1">
      <c r="B104" s="174"/>
      <c r="C104" s="174"/>
      <c r="D104" s="174"/>
      <c r="E104" s="174"/>
      <c r="F104" s="174"/>
      <c r="G104" s="174"/>
      <c r="H104" s="174"/>
      <c r="I104" s="174"/>
      <c r="J104" s="174"/>
      <c r="K104" s="180"/>
      <c r="L104" s="180"/>
      <c r="M104" s="180"/>
      <c r="N104" s="180"/>
      <c r="O104" s="180"/>
      <c r="P104" s="180"/>
      <c r="Q104" s="180"/>
      <c r="R104" s="180"/>
      <c r="S104" s="179"/>
    </row>
    <row r="105" spans="2:21" ht="15" customHeight="1">
      <c r="B105" s="155"/>
      <c r="C105" s="174"/>
      <c r="D105" s="174"/>
      <c r="E105" s="174"/>
      <c r="F105" s="174"/>
      <c r="G105" s="174"/>
      <c r="H105" s="174"/>
      <c r="I105" s="174"/>
      <c r="J105" s="174"/>
      <c r="K105" s="180"/>
      <c r="L105" s="180"/>
      <c r="M105" s="180"/>
      <c r="N105" s="180"/>
      <c r="O105" s="180"/>
      <c r="P105" s="180"/>
      <c r="Q105" s="180"/>
      <c r="R105" s="180"/>
      <c r="S105" s="179"/>
    </row>
    <row r="106" spans="2:21" ht="15" customHeight="1">
      <c r="B106" s="155"/>
      <c r="C106" s="174"/>
      <c r="D106" s="174"/>
      <c r="E106" s="174"/>
      <c r="F106" s="174"/>
      <c r="G106" s="174"/>
      <c r="H106" s="174"/>
      <c r="I106" s="174"/>
      <c r="J106" s="174"/>
      <c r="K106" s="180"/>
      <c r="L106" s="180"/>
      <c r="M106" s="180"/>
      <c r="N106" s="180"/>
      <c r="O106" s="180"/>
      <c r="P106" s="180"/>
      <c r="Q106" s="180"/>
      <c r="R106" s="180"/>
      <c r="S106" s="179"/>
    </row>
  </sheetData>
  <sheetProtection algorithmName="SHA-512" hashValue="+IcidNoiDs1tzb7rTAd0s5TjcwtP49FAZl9vmjKRyb8uptYfz1ppSwa6LPrFNxfacbMhf2IQjY7CF4n3cy+ysg==" saltValue="t6Bzw7b+kwhXTYPdP7+2rA==" spinCount="100000" sheet="1" formatRows="0"/>
  <mergeCells count="95">
    <mergeCell ref="B103:C103"/>
    <mergeCell ref="D85:S85"/>
    <mergeCell ref="B86:C86"/>
    <mergeCell ref="B87:C87"/>
    <mergeCell ref="B99:C99"/>
    <mergeCell ref="D99:S99"/>
    <mergeCell ref="B93:C93"/>
    <mergeCell ref="B94:C94"/>
    <mergeCell ref="B100:C100"/>
    <mergeCell ref="D100:R102"/>
    <mergeCell ref="B101:C101"/>
    <mergeCell ref="B102:C102"/>
    <mergeCell ref="B95:C95"/>
    <mergeCell ref="B96:C96"/>
    <mergeCell ref="B97:C97"/>
    <mergeCell ref="D97:S97"/>
    <mergeCell ref="B98:C98"/>
    <mergeCell ref="B88:C88"/>
    <mergeCell ref="B89:C89"/>
    <mergeCell ref="B91:C91"/>
    <mergeCell ref="B92:C92"/>
    <mergeCell ref="D92:S92"/>
    <mergeCell ref="B73:C73"/>
    <mergeCell ref="B74:C74"/>
    <mergeCell ref="B75:C75"/>
    <mergeCell ref="B76:C76"/>
    <mergeCell ref="B82:C84"/>
    <mergeCell ref="B85:C85"/>
    <mergeCell ref="F66:M66"/>
    <mergeCell ref="N66:R66"/>
    <mergeCell ref="D82:S82"/>
    <mergeCell ref="D83:D84"/>
    <mergeCell ref="E83:E84"/>
    <mergeCell ref="F83:M83"/>
    <mergeCell ref="N83:R83"/>
    <mergeCell ref="S83:S84"/>
    <mergeCell ref="B55:C55"/>
    <mergeCell ref="B56:C56"/>
    <mergeCell ref="B57:C57"/>
    <mergeCell ref="C66:D66"/>
    <mergeCell ref="E66:E67"/>
    <mergeCell ref="B48:C48"/>
    <mergeCell ref="B52:C54"/>
    <mergeCell ref="D52:E53"/>
    <mergeCell ref="F52:O52"/>
    <mergeCell ref="P52:Q53"/>
    <mergeCell ref="F53:J53"/>
    <mergeCell ref="K53:K54"/>
    <mergeCell ref="L53:L54"/>
    <mergeCell ref="M53:M54"/>
    <mergeCell ref="N53:N54"/>
    <mergeCell ref="O53:O54"/>
    <mergeCell ref="K46:K47"/>
    <mergeCell ref="L46:L47"/>
    <mergeCell ref="M46:M47"/>
    <mergeCell ref="N46:N47"/>
    <mergeCell ref="O46:O47"/>
    <mergeCell ref="B45:C47"/>
    <mergeCell ref="F45:O45"/>
    <mergeCell ref="B27:C27"/>
    <mergeCell ref="B28:C28"/>
    <mergeCell ref="D28:S28"/>
    <mergeCell ref="B29:C29"/>
    <mergeCell ref="B30:C30"/>
    <mergeCell ref="B36:C36"/>
    <mergeCell ref="B37:C37"/>
    <mergeCell ref="B38:C38"/>
    <mergeCell ref="B39:C39"/>
    <mergeCell ref="B40:C40"/>
    <mergeCell ref="B41:C41"/>
    <mergeCell ref="D45:E46"/>
    <mergeCell ref="P45:Q46"/>
    <mergeCell ref="F46:J46"/>
    <mergeCell ref="B26:C26"/>
    <mergeCell ref="B16:C16"/>
    <mergeCell ref="D16:S16"/>
    <mergeCell ref="B17:C17"/>
    <mergeCell ref="B18:C18"/>
    <mergeCell ref="B19:C19"/>
    <mergeCell ref="B20:C20"/>
    <mergeCell ref="B22:C22"/>
    <mergeCell ref="B24:C24"/>
    <mergeCell ref="B25:C25"/>
    <mergeCell ref="B23:C23"/>
    <mergeCell ref="D23:S23"/>
    <mergeCell ref="B7:C9"/>
    <mergeCell ref="D7:S9"/>
    <mergeCell ref="B11:C11"/>
    <mergeCell ref="B13:C15"/>
    <mergeCell ref="D13:S13"/>
    <mergeCell ref="D14:D15"/>
    <mergeCell ref="E14:E15"/>
    <mergeCell ref="F14:M14"/>
    <mergeCell ref="N14:R14"/>
    <mergeCell ref="S14:S15"/>
  </mergeCells>
  <dataValidations count="17">
    <dataValidation allowBlank="1" showInputMessage="1" showErrorMessage="1" prompt="Refers to any other non-energy related sector. Negative numbers are allowed in this cell, in case you need to report emissions reduction achieved through e.g. green infrastructures." sqref="B76:C76 B102:C102" xr:uid="{00000000-0002-0000-0300-000000000000}"/>
    <dataValidation allowBlank="1" showInputMessage="1" showErrorMessage="1" promptTitle="Covenant Key Sectors" prompt="are considered as the main sectors where local authorities can influence energy consumption and consequently reduce CO2 emissions." sqref="B105:B106" xr:uid="{00000000-0002-0000-0300-000001000000}"/>
    <dataValidation allowBlank="1" showInputMessage="1" showErrorMessage="1" prompt="Buildings, facilities and machinery of the primary sector (agriculture, forestry, fisheries), for example greenhouses, livestock facilities, irrigation, farm machinery and fishing boats." sqref="B29:C29" xr:uid="{00000000-0002-0000-0300-000002000000}"/>
    <dataValidation allowBlank="1" showInputMessage="1" showErrorMessage="1" prompt="Refers to emissions not related to energy, such as CH4 from landfills." sqref="B74:C74 B100:C100" xr:uid="{00000000-0002-0000-0300-000003000000}"/>
    <dataValidation allowBlank="1" showInputMessage="1" showErrorMessage="1" prompt="Refers to emissions not related to energy, such as to CH4 and N2O emissions from wastewater treatment plants." sqref="B75:C75 B101:C101" xr:uid="{00000000-0002-0000-0300-000004000000}"/>
    <dataValidation allowBlank="1" showInputMessage="1" showErrorMessage="1" prompt="Refers to manufacturing and construction industries." sqref="B21 B90" xr:uid="{00000000-0002-0000-0300-000005000000}"/>
    <dataValidation allowBlank="1" showInputMessage="1" showErrorMessage="1" prompt="Industries not involved in the EU Emissions Trading Scheme (EU-ETS), if actions targeting industry are foreseen in the SEAP." sqref="C21 C90" xr:uid="{00000000-0002-0000-0300-000006000000}"/>
    <dataValidation allowBlank="1" showInputMessage="1" showErrorMessage="1" prompt="Road, rail and boat transport in the territory of the local authority which refer to the transport of persons and goods not specified above (e.g. private passenger cars and freight transport)." sqref="B26:C26" xr:uid="{00000000-0002-0000-0300-000007000000}"/>
    <dataValidation allowBlank="1" showInputMessage="1" showErrorMessage="1" prompt="Bus, tramway, metro, urban rail transportation and local ferries used for passenger transport." sqref="B25:C25" xr:uid="{00000000-0002-0000-0300-000008000000}"/>
    <dataValidation allowBlank="1" showInputMessage="1" showErrorMessage="1" prompt="Vehicles owned and used by the local authority/administration." sqref="B24:C24" xr:uid="{00000000-0002-0000-0300-000009000000}"/>
    <dataValidation allowBlank="1" showInputMessage="1" showErrorMessage="1" prompt="Public lighting owned or operated by the local authority (e.g. street lighting and traffic lights). Non-municipal public lighting is included in the sector of “Tertiary buildings, equipment/facilities”." sqref="B20:C20" xr:uid="{00000000-0002-0000-0300-00000A000000}"/>
    <dataValidation allowBlank="1" showInputMessage="1" showErrorMessage="1" prompt="Buildings that are primarily used as residential buildings. Social housing should be included in this sector." sqref="B19:C19" xr:uid="{00000000-0002-0000-0300-00000B000000}"/>
    <dataValidation allowBlank="1" showInputMessage="1" showErrorMessage="1" prompt="Buildings and facilities of the tertiary sector (services), for example offices of private companies, banks, commercial and retail activities, hospitals, etc. " sqref="B18:C18" xr:uid="{00000000-0002-0000-0300-00000C000000}"/>
    <dataValidation allowBlank="1" showInputMessage="1" showErrorMessage="1" prompt="Buildings and facilities owned by the local authority. Facilities refer to energy consuming entities that are not buildings, such as wastewater treatment plants." sqref="B17:C17 B86:C89 B93:C95 B98:C98" xr:uid="{00000000-0002-0000-0300-00000D000000}"/>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67" xr:uid="{00000000-0002-0000-0300-00000E000000}"/>
    <dataValidation allowBlank="1" showInputMessage="1" showErrorMessage="1" prompt="EFE - Emission factor adjusted for locally produced electricity and green electricity purchases. _x000a_This factor is used to calculate emissions when there is local electricity production." sqref="D67" xr:uid="{00000000-0002-0000-0300-00000F000000}"/>
    <dataValidation allowBlank="1" showInputMessage="1" showErrorMessage="1" prompt="The base year is the reference year against which your target is compared to. If you have set more than one target in your action plan, it is highly recommended to keep the same base year." sqref="B3" xr:uid="{00000000-0002-0000-0300-000010000000}"/>
  </dataValidations>
  <pageMargins left="0.70866141732283472" right="0.70866141732283472" top="0.74803149606299213" bottom="0.74803149606299213" header="0.31496062992125984" footer="0.31496062992125984"/>
  <pageSetup paperSize="9" scale="31" fitToHeight="3" orientation="portrait" horizontalDpi="4294967293"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6">
    <tabColor theme="8" tint="0.79998168889431442"/>
  </sheetPr>
  <dimension ref="A1:J732"/>
  <sheetViews>
    <sheetView showGridLines="0" zoomScaleNormal="100" zoomScaleSheetLayoutView="100" workbookViewId="0">
      <selection activeCell="B4" sqref="B4:B10"/>
    </sheetView>
  </sheetViews>
  <sheetFormatPr baseColWidth="10" defaultColWidth="9.140625" defaultRowHeight="15"/>
  <cols>
    <col min="1" max="1" width="38.42578125" style="8" customWidth="1"/>
    <col min="2" max="2" width="16" style="8" customWidth="1"/>
    <col min="3" max="3" width="15" style="8" bestFit="1" customWidth="1"/>
    <col min="4" max="4" width="15.42578125" style="8" bestFit="1" customWidth="1"/>
    <col min="5" max="5" width="15.85546875" style="8" bestFit="1" customWidth="1"/>
    <col min="6" max="6" width="14.42578125" style="8" bestFit="1" customWidth="1"/>
    <col min="7" max="7" width="10.42578125" style="8" customWidth="1"/>
    <col min="8" max="8" width="12" style="8" customWidth="1"/>
    <col min="9" max="9" width="20.42578125" style="8" bestFit="1" customWidth="1"/>
    <col min="10" max="10" width="11.42578125" style="28" customWidth="1"/>
    <col min="11" max="16384" width="9.140625" style="41"/>
  </cols>
  <sheetData>
    <row r="1" spans="1:10" ht="23.25">
      <c r="A1" s="30" t="s">
        <v>85</v>
      </c>
      <c r="B1" s="29"/>
      <c r="C1" s="29"/>
      <c r="D1" s="29"/>
      <c r="E1" s="29"/>
      <c r="F1" s="29"/>
      <c r="G1" s="29"/>
      <c r="H1" s="29"/>
      <c r="I1" s="29"/>
      <c r="J1" s="93"/>
    </row>
    <row r="2" spans="1:10" ht="9.75" customHeight="1" thickBot="1">
      <c r="A2" s="31"/>
      <c r="B2" s="29"/>
      <c r="C2" s="29"/>
      <c r="D2" s="29"/>
      <c r="E2" s="29"/>
      <c r="F2" s="29"/>
      <c r="G2" s="29"/>
      <c r="H2" s="29"/>
      <c r="I2" s="29"/>
      <c r="J2" s="93"/>
    </row>
    <row r="3" spans="1:10" ht="75.75" thickBot="1">
      <c r="A3" s="32" t="s">
        <v>24</v>
      </c>
      <c r="B3" s="33" t="s">
        <v>25</v>
      </c>
      <c r="C3" s="34" t="s">
        <v>38</v>
      </c>
      <c r="D3" s="34" t="s">
        <v>39</v>
      </c>
      <c r="E3" s="34" t="s">
        <v>26</v>
      </c>
      <c r="F3" s="34" t="s">
        <v>27</v>
      </c>
      <c r="G3" s="34" t="s">
        <v>53</v>
      </c>
      <c r="H3" s="35" t="s">
        <v>46</v>
      </c>
      <c r="I3" s="29"/>
      <c r="J3" s="93"/>
    </row>
    <row r="4" spans="1:10">
      <c r="A4" s="36" t="s">
        <v>28</v>
      </c>
      <c r="B4" s="449">
        <v>2190</v>
      </c>
      <c r="C4" s="84"/>
      <c r="D4" s="639"/>
      <c r="E4" s="236">
        <f>B4*C4/1000000</f>
        <v>0</v>
      </c>
      <c r="F4" s="236">
        <f>B4*D4/1000000</f>
        <v>0</v>
      </c>
      <c r="G4" s="237">
        <f>SUM(E4:F4)</f>
        <v>0</v>
      </c>
      <c r="H4" s="238">
        <f>IF($G$11=0,0,G4/$G$11)</f>
        <v>0</v>
      </c>
      <c r="I4" s="29"/>
      <c r="J4" s="93"/>
    </row>
    <row r="5" spans="1:10">
      <c r="A5" s="37" t="s">
        <v>29</v>
      </c>
      <c r="B5" s="450">
        <v>3300</v>
      </c>
      <c r="C5" s="85"/>
      <c r="D5" s="640"/>
      <c r="E5" s="239">
        <f t="shared" ref="E5:E10" si="0">B5*C5/1000000</f>
        <v>0</v>
      </c>
      <c r="F5" s="239">
        <f t="shared" ref="F5:F10" si="1">B5*D5/1000000</f>
        <v>0</v>
      </c>
      <c r="G5" s="240">
        <f t="shared" ref="G5:G10" si="2">SUM(E5:F5)</f>
        <v>0</v>
      </c>
      <c r="H5" s="241">
        <f t="shared" ref="H5:H10" si="3">IF($G$11=0,0,G5/$G$11)</f>
        <v>0</v>
      </c>
      <c r="I5" s="29"/>
      <c r="J5" s="93"/>
    </row>
    <row r="6" spans="1:10">
      <c r="A6" s="37" t="s">
        <v>19</v>
      </c>
      <c r="B6" s="450">
        <v>4800</v>
      </c>
      <c r="C6" s="85"/>
      <c r="D6" s="85"/>
      <c r="E6" s="239">
        <f t="shared" si="0"/>
        <v>0</v>
      </c>
      <c r="F6" s="239">
        <f t="shared" si="1"/>
        <v>0</v>
      </c>
      <c r="G6" s="240">
        <f t="shared" si="2"/>
        <v>0</v>
      </c>
      <c r="H6" s="241">
        <f t="shared" si="3"/>
        <v>0</v>
      </c>
      <c r="I6" s="29"/>
      <c r="J6" s="93"/>
    </row>
    <row r="7" spans="1:10">
      <c r="A7" s="37" t="s">
        <v>70</v>
      </c>
      <c r="B7" s="450">
        <v>6500</v>
      </c>
      <c r="C7" s="85"/>
      <c r="D7" s="85"/>
      <c r="E7" s="239">
        <f>B7*C7/1000000</f>
        <v>0</v>
      </c>
      <c r="F7" s="239">
        <f>B7*D7/1000000</f>
        <v>0</v>
      </c>
      <c r="G7" s="240">
        <f t="shared" si="2"/>
        <v>0</v>
      </c>
      <c r="H7" s="241">
        <f t="shared" si="3"/>
        <v>0</v>
      </c>
      <c r="I7" s="29"/>
      <c r="J7" s="93"/>
    </row>
    <row r="8" spans="1:10">
      <c r="A8" s="37" t="s">
        <v>83</v>
      </c>
      <c r="B8" s="450">
        <v>1800</v>
      </c>
      <c r="C8" s="641"/>
      <c r="D8" s="85"/>
      <c r="E8" s="239"/>
      <c r="F8" s="239">
        <f>B8*D8/1000000</f>
        <v>0</v>
      </c>
      <c r="G8" s="240">
        <f t="shared" si="2"/>
        <v>0</v>
      </c>
      <c r="H8" s="241">
        <f t="shared" si="3"/>
        <v>0</v>
      </c>
      <c r="I8" s="29"/>
      <c r="J8" s="93"/>
    </row>
    <row r="9" spans="1:10">
      <c r="A9" s="37" t="s">
        <v>40</v>
      </c>
      <c r="B9" s="450">
        <v>900</v>
      </c>
      <c r="C9" s="640"/>
      <c r="D9" s="85"/>
      <c r="E9" s="239">
        <f>B9*C9/1000000</f>
        <v>0</v>
      </c>
      <c r="F9" s="239">
        <f>B9*D9/1000000</f>
        <v>0</v>
      </c>
      <c r="G9" s="240">
        <f t="shared" si="2"/>
        <v>0</v>
      </c>
      <c r="H9" s="241">
        <f t="shared" si="3"/>
        <v>0</v>
      </c>
      <c r="I9" s="29"/>
      <c r="J9" s="93"/>
    </row>
    <row r="10" spans="1:10" ht="15.75" thickBot="1">
      <c r="A10" s="38" t="s">
        <v>259</v>
      </c>
      <c r="B10" s="451">
        <v>900</v>
      </c>
      <c r="C10" s="86"/>
      <c r="D10" s="246"/>
      <c r="E10" s="242">
        <f t="shared" si="0"/>
        <v>0</v>
      </c>
      <c r="F10" s="242">
        <f t="shared" si="1"/>
        <v>0</v>
      </c>
      <c r="G10" s="243">
        <f t="shared" si="2"/>
        <v>0</v>
      </c>
      <c r="H10" s="244">
        <f t="shared" si="3"/>
        <v>0</v>
      </c>
      <c r="I10" s="29"/>
      <c r="J10" s="93"/>
    </row>
    <row r="11" spans="1:10">
      <c r="A11" s="39"/>
      <c r="B11" s="29"/>
      <c r="C11" s="29"/>
      <c r="D11" s="102" t="s">
        <v>16</v>
      </c>
      <c r="E11" s="40">
        <f>SUM(E4:E10)</f>
        <v>0</v>
      </c>
      <c r="F11" s="40">
        <f>SUM(F4:F10)</f>
        <v>0</v>
      </c>
      <c r="G11" s="40">
        <f>SUM(G4:G10)</f>
        <v>0</v>
      </c>
      <c r="H11" s="29"/>
      <c r="I11" s="29"/>
      <c r="J11" s="93"/>
    </row>
    <row r="12" spans="1:10">
      <c r="A12" s="39"/>
      <c r="B12" s="29"/>
      <c r="C12" s="29"/>
      <c r="D12" s="29"/>
      <c r="E12" s="29"/>
      <c r="F12" s="29"/>
      <c r="G12" s="29"/>
      <c r="H12" s="29"/>
      <c r="I12" s="29"/>
      <c r="J12" s="93"/>
    </row>
    <row r="13" spans="1:10">
      <c r="A13" s="90"/>
      <c r="B13" s="90"/>
      <c r="C13" s="90"/>
      <c r="D13" s="90"/>
      <c r="E13" s="90"/>
      <c r="F13" s="90"/>
      <c r="G13" s="90"/>
      <c r="H13" s="29"/>
      <c r="I13" s="29"/>
      <c r="J13" s="93"/>
    </row>
    <row r="14" spans="1:10">
      <c r="A14" s="90"/>
      <c r="B14" s="90"/>
      <c r="C14" s="90"/>
      <c r="D14" s="90"/>
      <c r="E14" s="90"/>
      <c r="F14" s="90"/>
      <c r="G14" s="90"/>
      <c r="H14" s="29"/>
      <c r="I14" s="29"/>
      <c r="J14" s="93"/>
    </row>
    <row r="15" spans="1:10">
      <c r="A15" s="90"/>
      <c r="B15" s="90"/>
      <c r="C15" s="90"/>
      <c r="D15" s="90"/>
      <c r="E15" s="90"/>
      <c r="F15" s="90"/>
      <c r="G15" s="90"/>
      <c r="H15" s="29"/>
      <c r="I15" s="29"/>
      <c r="J15" s="93"/>
    </row>
    <row r="16" spans="1:10">
      <c r="A16" s="104"/>
      <c r="B16" s="104"/>
      <c r="C16" s="104"/>
      <c r="D16" s="104"/>
      <c r="E16" s="104"/>
      <c r="F16" s="104"/>
      <c r="G16" s="104"/>
      <c r="H16" s="104"/>
      <c r="I16" s="104"/>
      <c r="J16" s="245"/>
    </row>
    <row r="17" spans="1:10">
      <c r="A17" s="104"/>
      <c r="B17" s="104"/>
      <c r="C17" s="104"/>
      <c r="D17" s="104"/>
      <c r="E17" s="104"/>
      <c r="F17" s="104"/>
      <c r="G17" s="104"/>
      <c r="H17" s="104"/>
      <c r="I17" s="104"/>
      <c r="J17" s="245"/>
    </row>
    <row r="18" spans="1:10">
      <c r="A18" s="104"/>
      <c r="B18" s="104"/>
      <c r="C18" s="104"/>
      <c r="D18" s="104"/>
      <c r="E18" s="104"/>
      <c r="F18" s="104"/>
      <c r="G18" s="104"/>
      <c r="H18" s="104"/>
      <c r="I18" s="104"/>
      <c r="J18" s="245"/>
    </row>
    <row r="19" spans="1:10">
      <c r="A19" s="104"/>
      <c r="B19" s="104"/>
      <c r="C19" s="104"/>
      <c r="D19" s="104"/>
      <c r="E19" s="104"/>
      <c r="F19" s="104"/>
      <c r="G19" s="104"/>
      <c r="H19" s="104"/>
      <c r="I19" s="104"/>
      <c r="J19" s="245"/>
    </row>
    <row r="20" spans="1:10">
      <c r="A20" s="104"/>
      <c r="B20" s="104"/>
      <c r="C20" s="104"/>
      <c r="D20" s="104"/>
      <c r="E20" s="104"/>
      <c r="F20" s="104"/>
      <c r="G20" s="104"/>
      <c r="H20" s="104"/>
      <c r="I20" s="104"/>
      <c r="J20" s="245"/>
    </row>
    <row r="21" spans="1:10">
      <c r="A21" s="104"/>
      <c r="B21" s="104"/>
      <c r="C21" s="104"/>
      <c r="D21" s="104"/>
      <c r="E21" s="104"/>
      <c r="F21" s="104"/>
      <c r="G21" s="104"/>
      <c r="H21" s="104"/>
      <c r="I21" s="104"/>
      <c r="J21" s="245"/>
    </row>
    <row r="22" spans="1:10">
      <c r="A22" s="104"/>
      <c r="B22" s="104"/>
      <c r="C22" s="104"/>
      <c r="D22" s="104"/>
      <c r="E22" s="104"/>
      <c r="F22" s="104"/>
      <c r="G22" s="104"/>
      <c r="H22" s="104"/>
      <c r="I22" s="104"/>
      <c r="J22" s="245"/>
    </row>
    <row r="23" spans="1:10">
      <c r="A23" s="104"/>
      <c r="B23" s="104"/>
      <c r="C23" s="104"/>
      <c r="D23" s="104"/>
      <c r="E23" s="104"/>
      <c r="F23" s="104"/>
      <c r="G23" s="104"/>
      <c r="H23" s="104"/>
      <c r="I23" s="104"/>
      <c r="J23" s="245"/>
    </row>
    <row r="24" spans="1:10">
      <c r="A24" s="104"/>
      <c r="B24" s="104"/>
      <c r="C24" s="104"/>
      <c r="D24" s="104"/>
      <c r="E24" s="104"/>
      <c r="F24" s="104"/>
      <c r="G24" s="104"/>
      <c r="H24" s="104"/>
      <c r="I24" s="104"/>
      <c r="J24" s="245"/>
    </row>
    <row r="25" spans="1:10">
      <c r="A25" s="104"/>
      <c r="B25" s="104"/>
      <c r="C25" s="104"/>
      <c r="D25" s="104"/>
      <c r="E25" s="104"/>
      <c r="F25" s="104"/>
      <c r="G25" s="104"/>
      <c r="H25" s="104"/>
      <c r="I25" s="104"/>
      <c r="J25" s="245"/>
    </row>
    <row r="26" spans="1:10">
      <c r="A26" s="104"/>
      <c r="B26" s="104"/>
      <c r="C26" s="104"/>
      <c r="D26" s="104"/>
      <c r="E26" s="104"/>
      <c r="F26" s="104"/>
      <c r="G26" s="104"/>
      <c r="H26" s="104"/>
      <c r="I26" s="104"/>
      <c r="J26" s="245"/>
    </row>
    <row r="27" spans="1:10">
      <c r="A27" s="104"/>
      <c r="B27" s="104"/>
      <c r="C27" s="104"/>
      <c r="D27" s="104"/>
      <c r="E27" s="104"/>
      <c r="F27" s="104"/>
      <c r="G27" s="104"/>
      <c r="H27" s="104"/>
      <c r="I27" s="104"/>
      <c r="J27" s="245"/>
    </row>
    <row r="28" spans="1:10">
      <c r="A28" s="104"/>
      <c r="B28" s="104"/>
      <c r="C28" s="104"/>
      <c r="D28" s="104"/>
      <c r="E28" s="104"/>
      <c r="F28" s="104"/>
      <c r="G28" s="104"/>
      <c r="H28" s="104"/>
      <c r="I28" s="104"/>
      <c r="J28" s="245"/>
    </row>
    <row r="29" spans="1:10">
      <c r="A29" s="104"/>
      <c r="B29" s="104"/>
      <c r="C29" s="104"/>
      <c r="D29" s="104"/>
      <c r="E29" s="104"/>
      <c r="F29" s="104"/>
      <c r="G29" s="104"/>
      <c r="H29" s="104"/>
      <c r="I29" s="104"/>
      <c r="J29" s="245"/>
    </row>
    <row r="30" spans="1:10">
      <c r="A30" s="104"/>
      <c r="B30" s="104"/>
      <c r="C30" s="104"/>
      <c r="D30" s="104"/>
      <c r="E30" s="104"/>
      <c r="F30" s="104"/>
      <c r="G30" s="104"/>
      <c r="H30" s="104"/>
      <c r="I30" s="104"/>
      <c r="J30" s="245"/>
    </row>
    <row r="31" spans="1:10">
      <c r="A31" s="104"/>
      <c r="B31" s="104"/>
      <c r="C31" s="104"/>
      <c r="D31" s="104"/>
      <c r="E31" s="104"/>
      <c r="F31" s="104"/>
      <c r="G31" s="104"/>
      <c r="H31" s="104"/>
      <c r="I31" s="104"/>
      <c r="J31" s="245"/>
    </row>
    <row r="32" spans="1:10">
      <c r="A32" s="104"/>
      <c r="B32" s="104"/>
      <c r="C32" s="104"/>
      <c r="D32" s="104"/>
      <c r="E32" s="104"/>
      <c r="F32" s="104"/>
      <c r="G32" s="104"/>
      <c r="H32" s="104"/>
      <c r="I32" s="104"/>
      <c r="J32" s="245"/>
    </row>
    <row r="33" spans="1:10">
      <c r="A33" s="104"/>
      <c r="B33" s="104"/>
      <c r="C33" s="104"/>
      <c r="D33" s="104"/>
      <c r="E33" s="104"/>
      <c r="F33" s="104"/>
      <c r="G33" s="104"/>
      <c r="H33" s="104"/>
      <c r="I33" s="104"/>
      <c r="J33" s="245"/>
    </row>
    <row r="34" spans="1:10">
      <c r="A34" s="104"/>
      <c r="B34" s="104"/>
      <c r="C34" s="104"/>
      <c r="D34" s="104"/>
      <c r="E34" s="104"/>
      <c r="F34" s="104"/>
      <c r="G34" s="104"/>
      <c r="H34" s="104"/>
      <c r="I34" s="104"/>
      <c r="J34" s="245"/>
    </row>
    <row r="35" spans="1:10">
      <c r="A35" s="104"/>
      <c r="B35" s="104"/>
      <c r="C35" s="104"/>
      <c r="D35" s="104"/>
      <c r="E35" s="104"/>
      <c r="F35" s="104"/>
      <c r="G35" s="104"/>
      <c r="H35" s="104"/>
      <c r="I35" s="104"/>
      <c r="J35" s="245"/>
    </row>
    <row r="36" spans="1:10">
      <c r="A36" s="104"/>
      <c r="B36" s="104"/>
      <c r="C36" s="104"/>
      <c r="D36" s="104"/>
      <c r="E36" s="104"/>
      <c r="F36" s="104"/>
      <c r="G36" s="104"/>
      <c r="H36" s="104"/>
      <c r="I36" s="104"/>
      <c r="J36" s="245"/>
    </row>
    <row r="37" spans="1:10">
      <c r="A37" s="104"/>
      <c r="B37" s="104"/>
      <c r="C37" s="104"/>
      <c r="D37" s="104"/>
      <c r="E37" s="104"/>
      <c r="F37" s="104"/>
      <c r="G37" s="104"/>
      <c r="H37" s="104"/>
      <c r="I37" s="104"/>
      <c r="J37" s="245"/>
    </row>
    <row r="38" spans="1:10">
      <c r="A38" s="104"/>
      <c r="B38" s="104"/>
      <c r="C38" s="104"/>
      <c r="D38" s="104"/>
      <c r="E38" s="104"/>
      <c r="F38" s="104"/>
      <c r="G38" s="104"/>
      <c r="H38" s="104"/>
      <c r="I38" s="104"/>
      <c r="J38" s="245"/>
    </row>
    <row r="39" spans="1:10">
      <c r="A39" s="104"/>
      <c r="B39" s="104"/>
      <c r="C39" s="104"/>
      <c r="D39" s="104"/>
      <c r="E39" s="104"/>
      <c r="F39" s="104"/>
      <c r="G39" s="104"/>
      <c r="H39" s="104"/>
      <c r="I39" s="104"/>
      <c r="J39" s="245"/>
    </row>
    <row r="40" spans="1:10">
      <c r="A40" s="104"/>
      <c r="B40" s="104"/>
      <c r="C40" s="104"/>
      <c r="D40" s="104"/>
      <c r="E40" s="104"/>
      <c r="F40" s="104"/>
      <c r="G40" s="104"/>
      <c r="H40" s="104"/>
      <c r="I40" s="104"/>
      <c r="J40" s="245"/>
    </row>
    <row r="41" spans="1:10">
      <c r="A41" s="104"/>
      <c r="B41" s="104"/>
      <c r="C41" s="104"/>
      <c r="D41" s="104"/>
      <c r="E41" s="104"/>
      <c r="F41" s="104"/>
      <c r="G41" s="104"/>
      <c r="H41" s="104"/>
      <c r="I41" s="104"/>
      <c r="J41" s="245"/>
    </row>
    <row r="42" spans="1:10">
      <c r="A42" s="104"/>
      <c r="B42" s="104"/>
      <c r="C42" s="104"/>
      <c r="D42" s="104"/>
      <c r="E42" s="104"/>
      <c r="F42" s="104"/>
      <c r="G42" s="104"/>
      <c r="H42" s="104"/>
      <c r="I42" s="104"/>
      <c r="J42" s="245"/>
    </row>
    <row r="43" spans="1:10">
      <c r="A43" s="104"/>
      <c r="B43" s="104"/>
      <c r="C43" s="104"/>
      <c r="D43" s="104"/>
      <c r="E43" s="104"/>
      <c r="F43" s="104"/>
      <c r="G43" s="104"/>
      <c r="H43" s="104"/>
      <c r="I43" s="104"/>
      <c r="J43" s="245"/>
    </row>
    <row r="44" spans="1:10">
      <c r="A44" s="104"/>
      <c r="B44" s="104"/>
      <c r="C44" s="104"/>
      <c r="D44" s="104"/>
      <c r="E44" s="104"/>
      <c r="F44" s="104"/>
      <c r="G44" s="104"/>
      <c r="H44" s="104"/>
      <c r="I44" s="104"/>
      <c r="J44" s="245"/>
    </row>
    <row r="45" spans="1:10">
      <c r="A45" s="104"/>
      <c r="B45" s="104"/>
      <c r="C45" s="104"/>
      <c r="D45" s="104"/>
      <c r="E45" s="104"/>
      <c r="F45" s="104"/>
      <c r="G45" s="104"/>
      <c r="H45" s="104"/>
      <c r="I45" s="104"/>
      <c r="J45" s="245"/>
    </row>
    <row r="46" spans="1:10">
      <c r="A46" s="104"/>
      <c r="B46" s="104"/>
      <c r="C46" s="104"/>
      <c r="D46" s="104"/>
      <c r="E46" s="104"/>
      <c r="F46" s="104"/>
      <c r="G46" s="104"/>
      <c r="H46" s="104"/>
      <c r="I46" s="104"/>
      <c r="J46" s="245"/>
    </row>
    <row r="47" spans="1:10">
      <c r="A47" s="104"/>
      <c r="B47" s="104"/>
      <c r="C47" s="104"/>
      <c r="D47" s="104"/>
      <c r="E47" s="104"/>
      <c r="F47" s="104"/>
      <c r="G47" s="104"/>
      <c r="H47" s="104"/>
      <c r="I47" s="104"/>
      <c r="J47" s="245"/>
    </row>
    <row r="48" spans="1:10">
      <c r="A48" s="104"/>
      <c r="B48" s="104"/>
      <c r="C48" s="104"/>
      <c r="D48" s="104"/>
      <c r="E48" s="104"/>
      <c r="F48" s="104"/>
      <c r="G48" s="104"/>
      <c r="H48" s="104"/>
      <c r="I48" s="104"/>
      <c r="J48" s="245"/>
    </row>
    <row r="49" spans="1:10">
      <c r="A49" s="104"/>
      <c r="B49" s="104"/>
      <c r="C49" s="104"/>
      <c r="D49" s="104"/>
      <c r="E49" s="104"/>
      <c r="F49" s="104"/>
      <c r="G49" s="104"/>
      <c r="H49" s="104"/>
      <c r="I49" s="104"/>
      <c r="J49" s="245"/>
    </row>
    <row r="50" spans="1:10">
      <c r="A50" s="104"/>
      <c r="B50" s="104"/>
      <c r="C50" s="104"/>
      <c r="D50" s="104"/>
      <c r="E50" s="104"/>
      <c r="F50" s="104"/>
      <c r="G50" s="104"/>
      <c r="H50" s="104"/>
      <c r="I50" s="104"/>
      <c r="J50" s="245"/>
    </row>
    <row r="51" spans="1:10">
      <c r="A51" s="104"/>
      <c r="B51" s="104"/>
      <c r="C51" s="104"/>
      <c r="D51" s="104"/>
      <c r="E51" s="104"/>
      <c r="F51" s="104"/>
      <c r="G51" s="104"/>
      <c r="H51" s="104"/>
      <c r="I51" s="104"/>
      <c r="J51" s="245"/>
    </row>
    <row r="52" spans="1:10">
      <c r="A52" s="104"/>
      <c r="B52" s="104"/>
      <c r="C52" s="104"/>
      <c r="D52" s="104"/>
      <c r="E52" s="104"/>
      <c r="F52" s="104"/>
      <c r="G52" s="104"/>
      <c r="H52" s="104"/>
      <c r="I52" s="104"/>
      <c r="J52" s="245"/>
    </row>
    <row r="53" spans="1:10">
      <c r="A53" s="104"/>
      <c r="B53" s="104"/>
      <c r="C53" s="104"/>
      <c r="D53" s="104"/>
      <c r="E53" s="104"/>
      <c r="F53" s="104"/>
      <c r="G53" s="104"/>
      <c r="H53" s="104"/>
      <c r="I53" s="104"/>
      <c r="J53" s="245"/>
    </row>
    <row r="54" spans="1:10">
      <c r="A54" s="104"/>
      <c r="B54" s="104"/>
      <c r="C54" s="104"/>
      <c r="D54" s="104"/>
      <c r="E54" s="104"/>
      <c r="F54" s="104"/>
      <c r="G54" s="104"/>
      <c r="H54" s="104"/>
      <c r="I54" s="104"/>
      <c r="J54" s="245"/>
    </row>
    <row r="55" spans="1:10">
      <c r="A55" s="104"/>
      <c r="B55" s="104"/>
      <c r="C55" s="104"/>
      <c r="D55" s="104"/>
      <c r="E55" s="104"/>
      <c r="F55" s="104"/>
      <c r="G55" s="104"/>
      <c r="H55" s="104"/>
      <c r="I55" s="104"/>
      <c r="J55" s="245"/>
    </row>
    <row r="56" spans="1:10">
      <c r="A56" s="104"/>
      <c r="B56" s="104"/>
      <c r="C56" s="104"/>
      <c r="D56" s="104"/>
      <c r="E56" s="104"/>
      <c r="F56" s="104"/>
      <c r="G56" s="104"/>
      <c r="H56" s="104"/>
      <c r="I56" s="104"/>
      <c r="J56" s="245"/>
    </row>
    <row r="57" spans="1:10">
      <c r="A57" s="104"/>
      <c r="B57" s="104"/>
      <c r="C57" s="104"/>
      <c r="D57" s="104"/>
      <c r="E57" s="104"/>
      <c r="F57" s="104"/>
      <c r="G57" s="104"/>
      <c r="H57" s="104"/>
      <c r="I57" s="104"/>
      <c r="J57" s="245"/>
    </row>
    <row r="58" spans="1:10">
      <c r="A58" s="104"/>
      <c r="B58" s="104"/>
      <c r="C58" s="104"/>
      <c r="D58" s="104"/>
      <c r="E58" s="104"/>
      <c r="F58" s="104"/>
      <c r="G58" s="104"/>
      <c r="H58" s="104"/>
      <c r="I58" s="104"/>
      <c r="J58" s="245"/>
    </row>
    <row r="59" spans="1:10">
      <c r="A59" s="104"/>
      <c r="B59" s="104"/>
      <c r="C59" s="104"/>
      <c r="D59" s="104"/>
      <c r="E59" s="104"/>
      <c r="F59" s="104"/>
      <c r="G59" s="104"/>
      <c r="H59" s="104"/>
      <c r="I59" s="104"/>
      <c r="J59" s="245"/>
    </row>
    <row r="60" spans="1:10">
      <c r="A60" s="104"/>
      <c r="B60" s="104"/>
      <c r="C60" s="104"/>
      <c r="D60" s="104"/>
      <c r="E60" s="104"/>
      <c r="F60" s="104"/>
      <c r="G60" s="104"/>
      <c r="H60" s="104"/>
      <c r="I60" s="104"/>
      <c r="J60" s="245"/>
    </row>
    <row r="61" spans="1:10">
      <c r="A61" s="104"/>
      <c r="B61" s="104"/>
      <c r="C61" s="104"/>
      <c r="D61" s="104"/>
      <c r="E61" s="104"/>
      <c r="F61" s="104"/>
      <c r="G61" s="104"/>
      <c r="H61" s="104"/>
      <c r="I61" s="104"/>
      <c r="J61" s="245"/>
    </row>
    <row r="62" spans="1:10">
      <c r="A62" s="104"/>
      <c r="B62" s="104"/>
      <c r="C62" s="104"/>
      <c r="D62" s="104"/>
      <c r="E62" s="104"/>
      <c r="F62" s="104"/>
      <c r="G62" s="104"/>
      <c r="H62" s="104"/>
      <c r="I62" s="104"/>
      <c r="J62" s="245"/>
    </row>
    <row r="63" spans="1:10">
      <c r="A63" s="104"/>
      <c r="B63" s="104"/>
      <c r="C63" s="104"/>
      <c r="D63" s="104"/>
      <c r="E63" s="104"/>
      <c r="F63" s="104"/>
      <c r="G63" s="104"/>
      <c r="H63" s="104"/>
      <c r="I63" s="104"/>
      <c r="J63" s="245"/>
    </row>
    <row r="64" spans="1:10">
      <c r="A64" s="104"/>
      <c r="B64" s="104"/>
      <c r="C64" s="104"/>
      <c r="D64" s="104"/>
      <c r="E64" s="104"/>
      <c r="F64" s="104"/>
      <c r="G64" s="104"/>
      <c r="H64" s="104"/>
      <c r="I64" s="104"/>
      <c r="J64" s="245"/>
    </row>
    <row r="65" spans="1:10">
      <c r="A65" s="104"/>
      <c r="B65" s="104"/>
      <c r="C65" s="104"/>
      <c r="D65" s="104"/>
      <c r="E65" s="104"/>
      <c r="F65" s="104"/>
      <c r="G65" s="104"/>
      <c r="H65" s="104"/>
      <c r="I65" s="104"/>
      <c r="J65" s="245"/>
    </row>
    <row r="66" spans="1:10">
      <c r="A66" s="104"/>
      <c r="B66" s="104"/>
      <c r="C66" s="104"/>
      <c r="D66" s="104"/>
      <c r="E66" s="104"/>
      <c r="F66" s="104"/>
      <c r="G66" s="104"/>
      <c r="H66" s="104"/>
      <c r="I66" s="104"/>
      <c r="J66" s="245"/>
    </row>
    <row r="67" spans="1:10">
      <c r="A67" s="104"/>
      <c r="B67" s="104"/>
      <c r="C67" s="104"/>
      <c r="D67" s="104"/>
      <c r="E67" s="104"/>
      <c r="F67" s="104"/>
      <c r="G67" s="104"/>
      <c r="H67" s="104"/>
      <c r="I67" s="104"/>
      <c r="J67" s="245"/>
    </row>
    <row r="68" spans="1:10">
      <c r="A68" s="104"/>
      <c r="B68" s="104"/>
      <c r="C68" s="104"/>
      <c r="D68" s="104"/>
      <c r="E68" s="104"/>
      <c r="F68" s="104"/>
      <c r="G68" s="104"/>
      <c r="H68" s="104"/>
      <c r="I68" s="104"/>
      <c r="J68" s="245"/>
    </row>
    <row r="69" spans="1:10">
      <c r="A69" s="104"/>
      <c r="B69" s="104"/>
      <c r="C69" s="104"/>
      <c r="D69" s="104"/>
      <c r="E69" s="104"/>
      <c r="F69" s="104"/>
      <c r="G69" s="104"/>
      <c r="H69" s="104"/>
      <c r="I69" s="104"/>
      <c r="J69" s="245"/>
    </row>
    <row r="70" spans="1:10">
      <c r="A70" s="104"/>
      <c r="B70" s="104"/>
      <c r="C70" s="104"/>
      <c r="D70" s="104"/>
      <c r="E70" s="104"/>
      <c r="F70" s="104"/>
      <c r="G70" s="104"/>
      <c r="H70" s="104"/>
      <c r="I70" s="104"/>
      <c r="J70" s="245"/>
    </row>
    <row r="71" spans="1:10">
      <c r="A71" s="104"/>
      <c r="B71" s="104"/>
      <c r="C71" s="104"/>
      <c r="D71" s="104"/>
      <c r="E71" s="104"/>
      <c r="F71" s="104"/>
      <c r="G71" s="104"/>
      <c r="H71" s="104"/>
      <c r="I71" s="104"/>
      <c r="J71" s="245"/>
    </row>
    <row r="72" spans="1:10">
      <c r="A72" s="104"/>
      <c r="B72" s="104"/>
      <c r="C72" s="104"/>
      <c r="D72" s="104"/>
      <c r="E72" s="104"/>
      <c r="F72" s="104"/>
      <c r="G72" s="104"/>
      <c r="H72" s="104"/>
      <c r="I72" s="104"/>
      <c r="J72" s="245"/>
    </row>
    <row r="73" spans="1:10">
      <c r="A73" s="105"/>
      <c r="B73" s="105"/>
      <c r="C73" s="105"/>
      <c r="D73" s="105"/>
      <c r="E73" s="105"/>
      <c r="F73" s="105"/>
      <c r="G73" s="105"/>
      <c r="H73" s="105"/>
      <c r="I73" s="105"/>
      <c r="J73" s="105"/>
    </row>
    <row r="74" spans="1:10">
      <c r="A74" s="105"/>
      <c r="B74" s="105"/>
      <c r="C74" s="105"/>
      <c r="D74" s="105"/>
      <c r="E74" s="105"/>
      <c r="F74" s="105"/>
      <c r="G74" s="105"/>
      <c r="H74" s="105"/>
      <c r="I74" s="105"/>
      <c r="J74" s="105"/>
    </row>
    <row r="75" spans="1:10">
      <c r="A75" s="105"/>
      <c r="B75" s="105"/>
      <c r="C75" s="105"/>
      <c r="D75" s="105"/>
      <c r="E75" s="105"/>
      <c r="F75" s="105"/>
      <c r="G75" s="105"/>
      <c r="H75" s="105"/>
      <c r="I75" s="105"/>
      <c r="J75" s="105"/>
    </row>
    <row r="76" spans="1:10">
      <c r="A76" s="105"/>
      <c r="B76" s="105"/>
      <c r="C76" s="105"/>
      <c r="D76" s="105"/>
      <c r="E76" s="105"/>
      <c r="F76" s="105"/>
      <c r="G76" s="105"/>
      <c r="H76" s="105"/>
      <c r="I76" s="105"/>
      <c r="J76" s="105"/>
    </row>
    <row r="77" spans="1:10">
      <c r="A77" s="105"/>
      <c r="B77" s="105"/>
      <c r="C77" s="105"/>
      <c r="D77" s="105"/>
      <c r="E77" s="105"/>
      <c r="F77" s="105"/>
      <c r="G77" s="105"/>
      <c r="H77" s="105"/>
      <c r="I77" s="105"/>
      <c r="J77" s="105"/>
    </row>
    <row r="78" spans="1:10">
      <c r="A78" s="105"/>
      <c r="B78" s="105"/>
      <c r="C78" s="105"/>
      <c r="D78" s="105"/>
      <c r="E78" s="105"/>
      <c r="F78" s="105"/>
      <c r="G78" s="105"/>
      <c r="H78" s="105"/>
      <c r="I78" s="105"/>
      <c r="J78" s="105"/>
    </row>
    <row r="79" spans="1:10">
      <c r="A79" s="105"/>
      <c r="B79" s="105"/>
      <c r="C79" s="105"/>
      <c r="D79" s="105"/>
      <c r="E79" s="105"/>
      <c r="F79" s="105"/>
      <c r="G79" s="105"/>
      <c r="H79" s="105"/>
      <c r="I79" s="105"/>
      <c r="J79" s="105"/>
    </row>
    <row r="80" spans="1:10">
      <c r="A80" s="105"/>
      <c r="B80" s="105"/>
      <c r="C80" s="105"/>
      <c r="D80" s="105"/>
      <c r="E80" s="105"/>
      <c r="F80" s="105"/>
      <c r="G80" s="105"/>
      <c r="H80" s="105"/>
      <c r="I80" s="105"/>
      <c r="J80" s="105"/>
    </row>
    <row r="81" spans="1:10">
      <c r="A81" s="105"/>
      <c r="B81" s="105"/>
      <c r="C81" s="105"/>
      <c r="D81" s="105"/>
      <c r="E81" s="105"/>
      <c r="F81" s="105"/>
      <c r="G81" s="105"/>
      <c r="H81" s="105"/>
      <c r="I81" s="105"/>
      <c r="J81" s="105"/>
    </row>
    <row r="82" spans="1:10">
      <c r="A82" s="105"/>
      <c r="B82" s="105"/>
      <c r="C82" s="105"/>
      <c r="D82" s="105"/>
      <c r="E82" s="105"/>
      <c r="F82" s="105"/>
      <c r="G82" s="105"/>
      <c r="H82" s="105"/>
      <c r="I82" s="105"/>
      <c r="J82" s="105"/>
    </row>
    <row r="83" spans="1:10">
      <c r="A83" s="105"/>
      <c r="B83" s="105"/>
      <c r="C83" s="105"/>
      <c r="D83" s="105"/>
      <c r="E83" s="105"/>
      <c r="F83" s="105"/>
      <c r="G83" s="105"/>
      <c r="H83" s="105"/>
      <c r="I83" s="105"/>
      <c r="J83" s="105"/>
    </row>
    <row r="84" spans="1:10">
      <c r="A84" s="105"/>
      <c r="B84" s="105"/>
      <c r="C84" s="105"/>
      <c r="D84" s="105"/>
      <c r="E84" s="105"/>
      <c r="F84" s="105"/>
      <c r="G84" s="105"/>
      <c r="H84" s="105"/>
      <c r="I84" s="105"/>
      <c r="J84" s="105"/>
    </row>
    <row r="85" spans="1:10">
      <c r="A85" s="105"/>
      <c r="B85" s="105"/>
      <c r="C85" s="105"/>
      <c r="D85" s="105"/>
      <c r="E85" s="105"/>
      <c r="F85" s="105"/>
      <c r="G85" s="105"/>
      <c r="H85" s="105"/>
      <c r="I85" s="105"/>
      <c r="J85" s="105"/>
    </row>
    <row r="86" spans="1:10">
      <c r="A86" s="105"/>
      <c r="B86" s="105"/>
      <c r="C86" s="105"/>
      <c r="D86" s="105"/>
      <c r="E86" s="105"/>
      <c r="F86" s="105"/>
      <c r="G86" s="105"/>
      <c r="H86" s="105"/>
      <c r="I86" s="105"/>
      <c r="J86" s="105"/>
    </row>
    <row r="87" spans="1:10">
      <c r="A87" s="105"/>
      <c r="B87" s="105"/>
      <c r="C87" s="105"/>
      <c r="D87" s="105"/>
      <c r="E87" s="105"/>
      <c r="F87" s="105"/>
      <c r="G87" s="105"/>
      <c r="H87" s="105"/>
      <c r="I87" s="105"/>
      <c r="J87" s="105"/>
    </row>
    <row r="88" spans="1:10">
      <c r="A88" s="105"/>
      <c r="B88" s="105"/>
      <c r="C88" s="105"/>
      <c r="D88" s="105"/>
      <c r="E88" s="105"/>
      <c r="F88" s="105"/>
      <c r="G88" s="105"/>
      <c r="H88" s="105"/>
      <c r="I88" s="105"/>
      <c r="J88" s="105"/>
    </row>
    <row r="89" spans="1:10">
      <c r="A89" s="105"/>
      <c r="B89" s="105"/>
      <c r="C89" s="105"/>
      <c r="D89" s="105"/>
      <c r="E89" s="105"/>
      <c r="F89" s="105"/>
      <c r="G89" s="105"/>
      <c r="H89" s="105"/>
      <c r="I89" s="105"/>
      <c r="J89" s="105"/>
    </row>
    <row r="90" spans="1:10">
      <c r="A90" s="105"/>
      <c r="B90" s="105"/>
      <c r="C90" s="105"/>
      <c r="D90" s="105"/>
      <c r="E90" s="105"/>
      <c r="F90" s="105"/>
      <c r="G90" s="105"/>
      <c r="H90" s="105"/>
      <c r="I90" s="105"/>
      <c r="J90" s="105"/>
    </row>
    <row r="91" spans="1:10">
      <c r="A91" s="105"/>
      <c r="B91" s="105"/>
      <c r="C91" s="105"/>
      <c r="D91" s="105"/>
      <c r="E91" s="105"/>
      <c r="F91" s="105"/>
      <c r="G91" s="105"/>
      <c r="H91" s="105"/>
      <c r="I91" s="105"/>
      <c r="J91" s="105"/>
    </row>
    <row r="92" spans="1:10">
      <c r="A92" s="105"/>
      <c r="B92" s="105"/>
      <c r="C92" s="105"/>
      <c r="D92" s="105"/>
      <c r="E92" s="105"/>
      <c r="F92" s="105"/>
      <c r="G92" s="105"/>
      <c r="H92" s="105"/>
      <c r="I92" s="105"/>
      <c r="J92" s="105"/>
    </row>
    <row r="93" spans="1:10">
      <c r="A93" s="105"/>
      <c r="B93" s="105"/>
      <c r="C93" s="105"/>
      <c r="D93" s="105"/>
      <c r="E93" s="105"/>
      <c r="F93" s="105"/>
      <c r="G93" s="105"/>
      <c r="H93" s="105"/>
      <c r="I93" s="105"/>
      <c r="J93" s="105"/>
    </row>
    <row r="94" spans="1:10">
      <c r="A94" s="105"/>
      <c r="B94" s="105"/>
      <c r="C94" s="105"/>
      <c r="D94" s="105"/>
      <c r="E94" s="105"/>
      <c r="F94" s="105"/>
      <c r="G94" s="105"/>
      <c r="H94" s="105"/>
      <c r="I94" s="105"/>
      <c r="J94" s="105"/>
    </row>
    <row r="95" spans="1:10">
      <c r="A95" s="105"/>
      <c r="B95" s="105"/>
      <c r="C95" s="105"/>
      <c r="D95" s="105"/>
      <c r="E95" s="105"/>
      <c r="F95" s="105"/>
      <c r="G95" s="105"/>
      <c r="H95" s="105"/>
      <c r="I95" s="105"/>
      <c r="J95" s="105"/>
    </row>
    <row r="96" spans="1:10">
      <c r="A96" s="105"/>
      <c r="B96" s="105"/>
      <c r="C96" s="105"/>
      <c r="D96" s="105"/>
      <c r="E96" s="105"/>
      <c r="F96" s="105"/>
      <c r="G96" s="105"/>
      <c r="H96" s="105"/>
      <c r="I96" s="105"/>
      <c r="J96" s="105"/>
    </row>
    <row r="97" spans="1:10">
      <c r="A97" s="105"/>
      <c r="B97" s="105"/>
      <c r="C97" s="105"/>
      <c r="D97" s="105"/>
      <c r="E97" s="105"/>
      <c r="F97" s="105"/>
      <c r="G97" s="105"/>
      <c r="H97" s="105"/>
      <c r="I97" s="105"/>
      <c r="J97" s="105"/>
    </row>
    <row r="98" spans="1:10">
      <c r="A98" s="105"/>
      <c r="B98" s="105"/>
      <c r="C98" s="105"/>
      <c r="D98" s="105"/>
      <c r="E98" s="105"/>
      <c r="F98" s="105"/>
      <c r="G98" s="105"/>
      <c r="H98" s="105"/>
      <c r="I98" s="105"/>
      <c r="J98" s="105"/>
    </row>
    <row r="99" spans="1:10">
      <c r="A99" s="105"/>
      <c r="B99" s="105"/>
      <c r="C99" s="105"/>
      <c r="D99" s="105"/>
      <c r="E99" s="105"/>
      <c r="F99" s="105"/>
      <c r="G99" s="105"/>
      <c r="H99" s="105"/>
      <c r="I99" s="105"/>
      <c r="J99" s="105"/>
    </row>
    <row r="100" spans="1:10">
      <c r="A100" s="105"/>
      <c r="B100" s="105"/>
      <c r="C100" s="105"/>
      <c r="D100" s="105"/>
      <c r="E100" s="105"/>
      <c r="F100" s="105"/>
      <c r="G100" s="105"/>
      <c r="H100" s="105"/>
      <c r="I100" s="105"/>
      <c r="J100" s="105"/>
    </row>
    <row r="101" spans="1:10">
      <c r="A101" s="105"/>
      <c r="B101" s="105"/>
      <c r="C101" s="105"/>
      <c r="D101" s="105"/>
      <c r="E101" s="105"/>
      <c r="F101" s="105"/>
      <c r="G101" s="105"/>
      <c r="H101" s="105"/>
      <c r="I101" s="105"/>
      <c r="J101" s="105"/>
    </row>
    <row r="102" spans="1:10">
      <c r="A102" s="105"/>
      <c r="B102" s="105"/>
      <c r="C102" s="105"/>
      <c r="D102" s="105"/>
      <c r="E102" s="105"/>
      <c r="F102" s="105"/>
      <c r="G102" s="105"/>
      <c r="H102" s="105"/>
      <c r="I102" s="105"/>
      <c r="J102" s="105"/>
    </row>
    <row r="103" spans="1:10">
      <c r="A103" s="105"/>
      <c r="B103" s="105"/>
      <c r="C103" s="105"/>
      <c r="D103" s="105"/>
      <c r="E103" s="105"/>
      <c r="F103" s="105"/>
      <c r="G103" s="105"/>
      <c r="H103" s="105"/>
      <c r="I103" s="105"/>
      <c r="J103" s="105"/>
    </row>
    <row r="104" spans="1:10">
      <c r="A104" s="105"/>
      <c r="B104" s="105"/>
      <c r="C104" s="105"/>
      <c r="D104" s="105"/>
      <c r="E104" s="105"/>
      <c r="F104" s="105"/>
      <c r="G104" s="105"/>
      <c r="H104" s="105"/>
      <c r="I104" s="105"/>
      <c r="J104" s="105"/>
    </row>
    <row r="105" spans="1:10">
      <c r="A105" s="105"/>
      <c r="B105" s="105"/>
      <c r="C105" s="105"/>
      <c r="D105" s="105"/>
      <c r="E105" s="105"/>
      <c r="F105" s="105"/>
      <c r="G105" s="105"/>
      <c r="H105" s="105"/>
      <c r="I105" s="105"/>
      <c r="J105" s="105"/>
    </row>
    <row r="106" spans="1:10">
      <c r="A106" s="105"/>
      <c r="B106" s="105"/>
      <c r="C106" s="105"/>
      <c r="D106" s="105"/>
      <c r="E106" s="105"/>
      <c r="F106" s="105"/>
      <c r="G106" s="105"/>
      <c r="H106" s="105"/>
      <c r="I106" s="105"/>
      <c r="J106" s="105"/>
    </row>
    <row r="107" spans="1:10">
      <c r="A107" s="105"/>
      <c r="B107" s="105"/>
      <c r="C107" s="105"/>
      <c r="D107" s="105"/>
      <c r="E107" s="105"/>
      <c r="F107" s="105"/>
      <c r="G107" s="105"/>
      <c r="H107" s="105"/>
      <c r="I107" s="105"/>
      <c r="J107" s="105"/>
    </row>
    <row r="108" spans="1:10">
      <c r="A108" s="105"/>
      <c r="B108" s="105"/>
      <c r="C108" s="105"/>
      <c r="D108" s="105"/>
      <c r="E108" s="105"/>
      <c r="F108" s="105"/>
      <c r="G108" s="105"/>
      <c r="H108" s="105"/>
      <c r="I108" s="105"/>
      <c r="J108" s="105"/>
    </row>
    <row r="109" spans="1:10">
      <c r="A109" s="105"/>
      <c r="B109" s="105"/>
      <c r="C109" s="105"/>
      <c r="D109" s="105"/>
      <c r="E109" s="105"/>
      <c r="F109" s="105"/>
      <c r="G109" s="105"/>
      <c r="H109" s="105"/>
      <c r="I109" s="105"/>
      <c r="J109" s="105"/>
    </row>
    <row r="110" spans="1:10">
      <c r="A110" s="105"/>
      <c r="B110" s="105"/>
      <c r="C110" s="105"/>
      <c r="D110" s="105"/>
      <c r="E110" s="105"/>
      <c r="F110" s="105"/>
      <c r="G110" s="105"/>
      <c r="H110" s="105"/>
      <c r="I110" s="105"/>
      <c r="J110" s="105"/>
    </row>
    <row r="111" spans="1:10">
      <c r="A111" s="105"/>
      <c r="B111" s="105"/>
      <c r="C111" s="105"/>
      <c r="D111" s="105"/>
      <c r="E111" s="105"/>
      <c r="F111" s="105"/>
      <c r="G111" s="105"/>
      <c r="H111" s="105"/>
      <c r="I111" s="105"/>
      <c r="J111" s="105"/>
    </row>
    <row r="112" spans="1:10">
      <c r="A112" s="105"/>
      <c r="B112" s="105"/>
      <c r="C112" s="105"/>
      <c r="D112" s="105"/>
      <c r="E112" s="105"/>
      <c r="F112" s="105"/>
      <c r="G112" s="105"/>
      <c r="H112" s="105"/>
      <c r="I112" s="105"/>
      <c r="J112" s="105"/>
    </row>
    <row r="113" spans="1:10">
      <c r="A113" s="105"/>
      <c r="B113" s="105"/>
      <c r="C113" s="105"/>
      <c r="D113" s="105"/>
      <c r="E113" s="105"/>
      <c r="F113" s="105"/>
      <c r="G113" s="105"/>
      <c r="H113" s="105"/>
      <c r="I113" s="105"/>
      <c r="J113" s="105"/>
    </row>
    <row r="114" spans="1:10">
      <c r="A114" s="105"/>
      <c r="B114" s="105"/>
      <c r="C114" s="105"/>
      <c r="D114" s="105"/>
      <c r="E114" s="105"/>
      <c r="F114" s="105"/>
      <c r="G114" s="105"/>
      <c r="H114" s="105"/>
      <c r="I114" s="105"/>
      <c r="J114" s="105"/>
    </row>
    <row r="115" spans="1:10">
      <c r="A115" s="105"/>
      <c r="B115" s="105"/>
      <c r="C115" s="105"/>
      <c r="D115" s="105"/>
      <c r="E115" s="105"/>
      <c r="F115" s="105"/>
      <c r="G115" s="105"/>
      <c r="H115" s="105"/>
      <c r="I115" s="105"/>
      <c r="J115" s="105"/>
    </row>
    <row r="116" spans="1:10">
      <c r="A116" s="105"/>
      <c r="B116" s="105"/>
      <c r="C116" s="105"/>
      <c r="D116" s="105"/>
      <c r="E116" s="105"/>
      <c r="F116" s="105"/>
      <c r="G116" s="105"/>
      <c r="H116" s="105"/>
      <c r="I116" s="105"/>
      <c r="J116" s="105"/>
    </row>
    <row r="117" spans="1:10">
      <c r="A117" s="105"/>
      <c r="B117" s="105"/>
      <c r="C117" s="105"/>
      <c r="D117" s="105"/>
      <c r="E117" s="105"/>
      <c r="F117" s="105"/>
      <c r="G117" s="105"/>
      <c r="H117" s="105"/>
      <c r="I117" s="105"/>
      <c r="J117" s="105"/>
    </row>
    <row r="118" spans="1:10">
      <c r="A118" s="105"/>
      <c r="B118" s="105"/>
      <c r="C118" s="105"/>
      <c r="D118" s="105"/>
      <c r="E118" s="105"/>
      <c r="F118" s="105"/>
      <c r="G118" s="105"/>
      <c r="H118" s="105"/>
      <c r="I118" s="105"/>
      <c r="J118" s="105"/>
    </row>
    <row r="119" spans="1:10">
      <c r="A119" s="105"/>
      <c r="B119" s="105"/>
      <c r="C119" s="105"/>
      <c r="D119" s="105"/>
      <c r="E119" s="105"/>
      <c r="F119" s="105"/>
      <c r="G119" s="105"/>
      <c r="H119" s="105"/>
      <c r="I119" s="105"/>
      <c r="J119" s="105"/>
    </row>
    <row r="120" spans="1:10">
      <c r="A120" s="105"/>
      <c r="B120" s="105"/>
      <c r="C120" s="105"/>
      <c r="D120" s="105"/>
      <c r="E120" s="105"/>
      <c r="F120" s="105"/>
      <c r="G120" s="105"/>
      <c r="H120" s="105"/>
      <c r="I120" s="105"/>
      <c r="J120" s="105"/>
    </row>
    <row r="121" spans="1:10">
      <c r="A121" s="105"/>
      <c r="B121" s="105"/>
      <c r="C121" s="105"/>
      <c r="D121" s="105"/>
      <c r="E121" s="105"/>
      <c r="F121" s="105"/>
      <c r="G121" s="105"/>
      <c r="H121" s="105"/>
      <c r="I121" s="105"/>
      <c r="J121" s="105"/>
    </row>
    <row r="122" spans="1:10">
      <c r="A122" s="105"/>
      <c r="B122" s="105"/>
      <c r="C122" s="105"/>
      <c r="D122" s="105"/>
      <c r="E122" s="105"/>
      <c r="F122" s="105"/>
      <c r="G122" s="105"/>
      <c r="H122" s="105"/>
      <c r="I122" s="105"/>
      <c r="J122" s="105"/>
    </row>
    <row r="123" spans="1:10">
      <c r="A123" s="105"/>
      <c r="B123" s="105"/>
      <c r="C123" s="105"/>
      <c r="D123" s="105"/>
      <c r="E123" s="105"/>
      <c r="F123" s="105"/>
      <c r="G123" s="105"/>
      <c r="H123" s="105"/>
      <c r="I123" s="105"/>
      <c r="J123" s="105"/>
    </row>
    <row r="124" spans="1:10">
      <c r="A124" s="105"/>
      <c r="B124" s="105"/>
      <c r="C124" s="105"/>
      <c r="D124" s="105"/>
      <c r="E124" s="105"/>
      <c r="F124" s="105"/>
      <c r="G124" s="105"/>
      <c r="H124" s="105"/>
      <c r="I124" s="105"/>
      <c r="J124" s="105"/>
    </row>
    <row r="125" spans="1:10">
      <c r="A125" s="105"/>
      <c r="B125" s="105"/>
      <c r="C125" s="105"/>
      <c r="D125" s="105"/>
      <c r="E125" s="105"/>
      <c r="F125" s="105"/>
      <c r="G125" s="105"/>
      <c r="H125" s="105"/>
      <c r="I125" s="105"/>
      <c r="J125" s="105"/>
    </row>
    <row r="126" spans="1:10">
      <c r="A126" s="105"/>
      <c r="B126" s="105"/>
      <c r="C126" s="105"/>
      <c r="D126" s="105"/>
      <c r="E126" s="105"/>
      <c r="F126" s="105"/>
      <c r="G126" s="105"/>
      <c r="H126" s="105"/>
      <c r="I126" s="105"/>
      <c r="J126" s="105"/>
    </row>
    <row r="127" spans="1:10">
      <c r="A127" s="105"/>
      <c r="B127" s="105"/>
      <c r="C127" s="105"/>
      <c r="D127" s="105"/>
      <c r="E127" s="105"/>
      <c r="F127" s="105"/>
      <c r="G127" s="105"/>
      <c r="H127" s="105"/>
      <c r="I127" s="105"/>
      <c r="J127" s="105"/>
    </row>
    <row r="128" spans="1:10">
      <c r="A128" s="105"/>
      <c r="B128" s="105"/>
      <c r="C128" s="105"/>
      <c r="D128" s="105"/>
      <c r="E128" s="105"/>
      <c r="F128" s="105"/>
      <c r="G128" s="105"/>
      <c r="H128" s="105"/>
      <c r="I128" s="105"/>
      <c r="J128" s="105"/>
    </row>
    <row r="129" spans="1:10">
      <c r="A129" s="105"/>
      <c r="B129" s="105"/>
      <c r="C129" s="105"/>
      <c r="D129" s="105"/>
      <c r="E129" s="105"/>
      <c r="F129" s="105"/>
      <c r="G129" s="105"/>
      <c r="H129" s="105"/>
      <c r="I129" s="105"/>
      <c r="J129" s="105"/>
    </row>
    <row r="130" spans="1:10">
      <c r="A130" s="105"/>
      <c r="B130" s="105"/>
      <c r="C130" s="105"/>
      <c r="D130" s="105"/>
      <c r="E130" s="105"/>
      <c r="F130" s="105"/>
      <c r="G130" s="105"/>
      <c r="H130" s="105"/>
      <c r="I130" s="105"/>
      <c r="J130" s="105"/>
    </row>
    <row r="131" spans="1:10">
      <c r="A131" s="105"/>
      <c r="B131" s="105"/>
      <c r="C131" s="105"/>
      <c r="D131" s="105"/>
      <c r="E131" s="105"/>
      <c r="F131" s="105"/>
      <c r="G131" s="105"/>
      <c r="H131" s="105"/>
      <c r="I131" s="105"/>
      <c r="J131" s="105"/>
    </row>
    <row r="132" spans="1:10">
      <c r="A132" s="105"/>
      <c r="B132" s="105"/>
      <c r="C132" s="105"/>
      <c r="D132" s="105"/>
      <c r="E132" s="105"/>
      <c r="F132" s="105"/>
      <c r="G132" s="105"/>
      <c r="H132" s="105"/>
      <c r="I132" s="105"/>
      <c r="J132" s="105"/>
    </row>
    <row r="133" spans="1:10">
      <c r="A133" s="105"/>
      <c r="B133" s="105"/>
      <c r="C133" s="105"/>
      <c r="D133" s="105"/>
      <c r="E133" s="105"/>
      <c r="F133" s="105"/>
      <c r="G133" s="105"/>
      <c r="H133" s="105"/>
      <c r="I133" s="105"/>
      <c r="J133" s="105"/>
    </row>
    <row r="134" spans="1:10">
      <c r="A134" s="105"/>
      <c r="B134" s="105"/>
      <c r="C134" s="105"/>
      <c r="D134" s="105"/>
      <c r="E134" s="105"/>
      <c r="F134" s="105"/>
      <c r="G134" s="105"/>
      <c r="H134" s="105"/>
      <c r="I134" s="105"/>
      <c r="J134" s="105"/>
    </row>
    <row r="135" spans="1:10">
      <c r="A135" s="105"/>
      <c r="B135" s="105"/>
      <c r="C135" s="105"/>
      <c r="D135" s="105"/>
      <c r="E135" s="105"/>
      <c r="F135" s="105"/>
      <c r="G135" s="105"/>
      <c r="H135" s="105"/>
      <c r="I135" s="105"/>
      <c r="J135" s="105"/>
    </row>
    <row r="136" spans="1:10">
      <c r="A136" s="105"/>
      <c r="B136" s="105"/>
      <c r="C136" s="105"/>
      <c r="D136" s="105"/>
      <c r="E136" s="105"/>
      <c r="F136" s="105"/>
      <c r="G136" s="105"/>
      <c r="H136" s="105"/>
      <c r="I136" s="105"/>
      <c r="J136" s="105"/>
    </row>
    <row r="137" spans="1:10">
      <c r="A137" s="105"/>
      <c r="B137" s="105"/>
      <c r="C137" s="105"/>
      <c r="D137" s="105"/>
      <c r="E137" s="105"/>
      <c r="F137" s="105"/>
      <c r="G137" s="105"/>
      <c r="H137" s="105"/>
      <c r="I137" s="105"/>
      <c r="J137" s="105"/>
    </row>
    <row r="138" spans="1:10">
      <c r="A138" s="105"/>
      <c r="B138" s="105"/>
      <c r="C138" s="105"/>
      <c r="D138" s="105"/>
      <c r="E138" s="105"/>
      <c r="F138" s="105"/>
      <c r="G138" s="105"/>
      <c r="H138" s="105"/>
      <c r="I138" s="105"/>
      <c r="J138" s="105"/>
    </row>
    <row r="139" spans="1:10">
      <c r="A139" s="105"/>
      <c r="B139" s="105"/>
      <c r="C139" s="105"/>
      <c r="D139" s="105"/>
      <c r="E139" s="105"/>
      <c r="F139" s="105"/>
      <c r="G139" s="105"/>
      <c r="H139" s="105"/>
      <c r="I139" s="105"/>
      <c r="J139" s="105"/>
    </row>
    <row r="140" spans="1:10">
      <c r="A140" s="105"/>
      <c r="B140" s="105"/>
      <c r="C140" s="105"/>
      <c r="D140" s="105"/>
      <c r="E140" s="105"/>
      <c r="F140" s="105"/>
      <c r="G140" s="105"/>
      <c r="H140" s="105"/>
      <c r="I140" s="105"/>
      <c r="J140" s="105"/>
    </row>
    <row r="141" spans="1:10">
      <c r="A141" s="105"/>
      <c r="B141" s="105"/>
      <c r="C141" s="105"/>
      <c r="D141" s="105"/>
      <c r="E141" s="105"/>
      <c r="F141" s="105"/>
      <c r="G141" s="105"/>
      <c r="H141" s="105"/>
      <c r="I141" s="105"/>
      <c r="J141" s="105"/>
    </row>
    <row r="142" spans="1:10">
      <c r="A142" s="105"/>
      <c r="B142" s="105"/>
      <c r="C142" s="105"/>
      <c r="D142" s="105"/>
      <c r="E142" s="105"/>
      <c r="F142" s="105"/>
      <c r="G142" s="105"/>
      <c r="H142" s="105"/>
      <c r="I142" s="105"/>
      <c r="J142" s="105"/>
    </row>
    <row r="143" spans="1:10">
      <c r="A143" s="105"/>
      <c r="B143" s="105"/>
      <c r="C143" s="105"/>
      <c r="D143" s="105"/>
      <c r="E143" s="105"/>
      <c r="F143" s="105"/>
      <c r="G143" s="105"/>
      <c r="H143" s="105"/>
      <c r="I143" s="105"/>
      <c r="J143" s="105"/>
    </row>
    <row r="144" spans="1:10">
      <c r="A144" s="105"/>
      <c r="B144" s="105"/>
      <c r="C144" s="105"/>
      <c r="D144" s="105"/>
      <c r="E144" s="105"/>
      <c r="F144" s="105"/>
      <c r="G144" s="105"/>
      <c r="H144" s="105"/>
      <c r="I144" s="105"/>
      <c r="J144" s="105"/>
    </row>
    <row r="145" spans="1:10">
      <c r="A145" s="105"/>
      <c r="B145" s="105"/>
      <c r="C145" s="105"/>
      <c r="D145" s="105"/>
      <c r="E145" s="105"/>
      <c r="F145" s="105"/>
      <c r="G145" s="105"/>
      <c r="H145" s="105"/>
      <c r="I145" s="105"/>
      <c r="J145" s="105"/>
    </row>
    <row r="146" spans="1:10">
      <c r="A146" s="105"/>
      <c r="B146" s="105"/>
      <c r="C146" s="105"/>
      <c r="D146" s="105"/>
      <c r="E146" s="105"/>
      <c r="F146" s="105"/>
      <c r="G146" s="105"/>
      <c r="H146" s="105"/>
      <c r="I146" s="105"/>
      <c r="J146" s="105"/>
    </row>
    <row r="147" spans="1:10">
      <c r="A147" s="105"/>
      <c r="B147" s="105"/>
      <c r="C147" s="105"/>
      <c r="D147" s="105"/>
      <c r="E147" s="105"/>
      <c r="F147" s="105"/>
      <c r="G147" s="105"/>
      <c r="H147" s="105"/>
      <c r="I147" s="105"/>
      <c r="J147" s="105"/>
    </row>
    <row r="148" spans="1:10">
      <c r="A148" s="105"/>
      <c r="B148" s="105"/>
      <c r="C148" s="105"/>
      <c r="D148" s="105"/>
      <c r="E148" s="105"/>
      <c r="F148" s="105"/>
      <c r="G148" s="105"/>
      <c r="H148" s="105"/>
      <c r="I148" s="105"/>
      <c r="J148" s="105"/>
    </row>
    <row r="149" spans="1:10">
      <c r="A149" s="105"/>
      <c r="B149" s="105"/>
      <c r="C149" s="105"/>
      <c r="D149" s="105"/>
      <c r="E149" s="105"/>
      <c r="F149" s="105"/>
      <c r="G149" s="105"/>
      <c r="H149" s="105"/>
      <c r="I149" s="105"/>
      <c r="J149" s="105"/>
    </row>
    <row r="150" spans="1:10">
      <c r="A150" s="105"/>
      <c r="B150" s="105"/>
      <c r="C150" s="105"/>
      <c r="D150" s="105"/>
      <c r="E150" s="105"/>
      <c r="F150" s="105"/>
      <c r="G150" s="105"/>
      <c r="H150" s="105"/>
      <c r="I150" s="105"/>
      <c r="J150" s="105"/>
    </row>
    <row r="151" spans="1:10">
      <c r="A151" s="105"/>
      <c r="B151" s="105"/>
      <c r="C151" s="105"/>
      <c r="D151" s="105"/>
      <c r="E151" s="105"/>
      <c r="F151" s="105"/>
      <c r="G151" s="105"/>
      <c r="H151" s="105"/>
      <c r="I151" s="105"/>
      <c r="J151" s="105"/>
    </row>
    <row r="152" spans="1:10">
      <c r="A152" s="105"/>
      <c r="B152" s="105"/>
      <c r="C152" s="105"/>
      <c r="D152" s="105"/>
      <c r="E152" s="105"/>
      <c r="F152" s="105"/>
      <c r="G152" s="105"/>
      <c r="H152" s="105"/>
      <c r="I152" s="105"/>
      <c r="J152" s="105"/>
    </row>
    <row r="153" spans="1:10">
      <c r="A153" s="105"/>
      <c r="B153" s="105"/>
      <c r="C153" s="105"/>
      <c r="D153" s="105"/>
      <c r="E153" s="105"/>
      <c r="F153" s="105"/>
      <c r="G153" s="105"/>
      <c r="H153" s="105"/>
      <c r="I153" s="105"/>
      <c r="J153" s="105"/>
    </row>
    <row r="154" spans="1:10">
      <c r="A154" s="105"/>
      <c r="B154" s="105"/>
      <c r="C154" s="105"/>
      <c r="D154" s="105"/>
      <c r="E154" s="105"/>
      <c r="F154" s="105"/>
      <c r="G154" s="105"/>
      <c r="H154" s="105"/>
      <c r="I154" s="105"/>
      <c r="J154" s="105"/>
    </row>
    <row r="155" spans="1:10">
      <c r="A155" s="105"/>
      <c r="B155" s="105"/>
      <c r="C155" s="105"/>
      <c r="D155" s="105"/>
      <c r="E155" s="105"/>
      <c r="F155" s="105"/>
      <c r="G155" s="105"/>
      <c r="H155" s="105"/>
      <c r="I155" s="105"/>
      <c r="J155" s="105"/>
    </row>
    <row r="156" spans="1:10">
      <c r="A156" s="105"/>
      <c r="B156" s="105"/>
      <c r="C156" s="105"/>
      <c r="D156" s="105"/>
      <c r="E156" s="105"/>
      <c r="F156" s="105"/>
      <c r="G156" s="105"/>
      <c r="H156" s="105"/>
      <c r="I156" s="105"/>
      <c r="J156" s="105"/>
    </row>
    <row r="157" spans="1:10">
      <c r="A157" s="105"/>
      <c r="B157" s="105"/>
      <c r="C157" s="105"/>
      <c r="D157" s="105"/>
      <c r="E157" s="105"/>
      <c r="F157" s="105"/>
      <c r="G157" s="105"/>
      <c r="H157" s="105"/>
      <c r="I157" s="105"/>
      <c r="J157" s="105"/>
    </row>
    <row r="158" spans="1:10">
      <c r="A158" s="105"/>
      <c r="B158" s="105"/>
      <c r="C158" s="105"/>
      <c r="D158" s="105"/>
      <c r="E158" s="105"/>
      <c r="F158" s="105"/>
      <c r="G158" s="105"/>
      <c r="H158" s="105"/>
      <c r="I158" s="105"/>
      <c r="J158" s="105"/>
    </row>
    <row r="159" spans="1:10">
      <c r="A159" s="105"/>
      <c r="B159" s="105"/>
      <c r="C159" s="105"/>
      <c r="D159" s="105"/>
      <c r="E159" s="105"/>
      <c r="F159" s="105"/>
      <c r="G159" s="105"/>
      <c r="H159" s="105"/>
      <c r="I159" s="105"/>
      <c r="J159" s="105"/>
    </row>
    <row r="160" spans="1:10">
      <c r="A160" s="105"/>
      <c r="B160" s="105"/>
      <c r="C160" s="105"/>
      <c r="D160" s="105"/>
      <c r="E160" s="105"/>
      <c r="F160" s="105"/>
      <c r="G160" s="105"/>
      <c r="H160" s="105"/>
      <c r="I160" s="105"/>
      <c r="J160" s="105"/>
    </row>
    <row r="161" spans="1:10">
      <c r="A161" s="105"/>
      <c r="B161" s="105"/>
      <c r="C161" s="105"/>
      <c r="D161" s="105"/>
      <c r="E161" s="105"/>
      <c r="F161" s="105"/>
      <c r="G161" s="105"/>
      <c r="H161" s="105"/>
      <c r="I161" s="105"/>
      <c r="J161" s="105"/>
    </row>
    <row r="162" spans="1:10">
      <c r="A162" s="105"/>
      <c r="B162" s="105"/>
      <c r="C162" s="105"/>
      <c r="D162" s="105"/>
      <c r="E162" s="105"/>
      <c r="F162" s="105"/>
      <c r="G162" s="105"/>
      <c r="H162" s="105"/>
      <c r="I162" s="105"/>
      <c r="J162" s="105"/>
    </row>
    <row r="163" spans="1:10">
      <c r="A163" s="105"/>
      <c r="B163" s="105"/>
      <c r="C163" s="105"/>
      <c r="D163" s="105"/>
      <c r="E163" s="105"/>
      <c r="F163" s="105"/>
      <c r="G163" s="105"/>
      <c r="H163" s="105"/>
      <c r="I163" s="105"/>
      <c r="J163" s="105"/>
    </row>
    <row r="164" spans="1:10">
      <c r="A164" s="105"/>
      <c r="B164" s="105"/>
      <c r="C164" s="105"/>
      <c r="D164" s="105"/>
      <c r="E164" s="105"/>
      <c r="F164" s="105"/>
      <c r="G164" s="105"/>
      <c r="H164" s="105"/>
      <c r="I164" s="105"/>
      <c r="J164" s="105"/>
    </row>
    <row r="165" spans="1:10">
      <c r="A165" s="105"/>
      <c r="B165" s="105"/>
      <c r="C165" s="105"/>
      <c r="D165" s="105"/>
      <c r="E165" s="105"/>
      <c r="F165" s="105"/>
      <c r="G165" s="105"/>
      <c r="H165" s="105"/>
      <c r="I165" s="105"/>
      <c r="J165" s="105"/>
    </row>
    <row r="166" spans="1:10">
      <c r="A166" s="105"/>
      <c r="B166" s="105"/>
      <c r="C166" s="105"/>
      <c r="D166" s="105"/>
      <c r="E166" s="105"/>
      <c r="F166" s="105"/>
      <c r="G166" s="105"/>
      <c r="H166" s="105"/>
      <c r="I166" s="105"/>
      <c r="J166" s="105"/>
    </row>
    <row r="167" spans="1:10">
      <c r="A167" s="105"/>
      <c r="B167" s="105"/>
      <c r="C167" s="105"/>
      <c r="D167" s="105"/>
      <c r="E167" s="105"/>
      <c r="F167" s="105"/>
      <c r="G167" s="105"/>
      <c r="H167" s="105"/>
      <c r="I167" s="105"/>
      <c r="J167" s="105"/>
    </row>
    <row r="168" spans="1:10">
      <c r="A168" s="105"/>
      <c r="B168" s="105"/>
      <c r="C168" s="105"/>
      <c r="D168" s="105"/>
      <c r="E168" s="105"/>
      <c r="F168" s="105"/>
      <c r="G168" s="105"/>
      <c r="H168" s="105"/>
      <c r="I168" s="105"/>
      <c r="J168" s="105"/>
    </row>
    <row r="169" spans="1:10">
      <c r="A169" s="105"/>
      <c r="B169" s="105"/>
      <c r="C169" s="105"/>
      <c r="D169" s="105"/>
      <c r="E169" s="105"/>
      <c r="F169" s="105"/>
      <c r="G169" s="105"/>
      <c r="H169" s="105"/>
      <c r="I169" s="105"/>
      <c r="J169" s="105"/>
    </row>
    <row r="170" spans="1:10">
      <c r="A170" s="105"/>
      <c r="B170" s="105"/>
      <c r="C170" s="105"/>
      <c r="D170" s="105"/>
      <c r="E170" s="105"/>
      <c r="F170" s="105"/>
      <c r="G170" s="105"/>
      <c r="H170" s="105"/>
      <c r="I170" s="105"/>
      <c r="J170" s="105"/>
    </row>
    <row r="171" spans="1:10">
      <c r="A171" s="105"/>
      <c r="B171" s="105"/>
      <c r="C171" s="105"/>
      <c r="D171" s="105"/>
      <c r="E171" s="105"/>
      <c r="F171" s="105"/>
      <c r="G171" s="105"/>
      <c r="H171" s="105"/>
      <c r="I171" s="105"/>
      <c r="J171" s="105"/>
    </row>
    <row r="172" spans="1:10">
      <c r="A172" s="105"/>
      <c r="B172" s="105"/>
      <c r="C172" s="105"/>
      <c r="D172" s="105"/>
      <c r="E172" s="105"/>
      <c r="F172" s="105"/>
      <c r="G172" s="105"/>
      <c r="H172" s="105"/>
      <c r="I172" s="105"/>
      <c r="J172" s="105"/>
    </row>
    <row r="173" spans="1:10">
      <c r="A173" s="105"/>
      <c r="B173" s="105"/>
      <c r="C173" s="105"/>
      <c r="D173" s="105"/>
      <c r="E173" s="105"/>
      <c r="F173" s="105"/>
      <c r="G173" s="105"/>
      <c r="H173" s="105"/>
      <c r="I173" s="105"/>
      <c r="J173" s="105"/>
    </row>
    <row r="174" spans="1:10">
      <c r="A174" s="105"/>
      <c r="B174" s="105"/>
      <c r="C174" s="105"/>
      <c r="D174" s="105"/>
      <c r="E174" s="105"/>
      <c r="F174" s="105"/>
      <c r="G174" s="105"/>
      <c r="H174" s="105"/>
      <c r="I174" s="105"/>
      <c r="J174" s="105"/>
    </row>
    <row r="175" spans="1:10">
      <c r="A175" s="105"/>
      <c r="B175" s="105"/>
      <c r="C175" s="105"/>
      <c r="D175" s="105"/>
      <c r="E175" s="105"/>
      <c r="F175" s="105"/>
      <c r="G175" s="105"/>
      <c r="H175" s="105"/>
      <c r="I175" s="105"/>
      <c r="J175" s="105"/>
    </row>
    <row r="176" spans="1:10">
      <c r="A176" s="105"/>
      <c r="B176" s="105"/>
      <c r="C176" s="105"/>
      <c r="D176" s="105"/>
      <c r="E176" s="105"/>
      <c r="F176" s="105"/>
      <c r="G176" s="105"/>
      <c r="H176" s="105"/>
      <c r="I176" s="105"/>
      <c r="J176" s="105"/>
    </row>
    <row r="177" spans="1:10">
      <c r="A177" s="105"/>
      <c r="B177" s="105"/>
      <c r="C177" s="105"/>
      <c r="D177" s="105"/>
      <c r="E177" s="105"/>
      <c r="F177" s="105"/>
      <c r="G177" s="105"/>
      <c r="H177" s="105"/>
      <c r="I177" s="105"/>
      <c r="J177" s="105"/>
    </row>
    <row r="178" spans="1:10">
      <c r="A178" s="105"/>
      <c r="B178" s="105"/>
      <c r="C178" s="105"/>
      <c r="D178" s="105"/>
      <c r="E178" s="105"/>
      <c r="F178" s="105"/>
      <c r="G178" s="105"/>
      <c r="H178" s="105"/>
      <c r="I178" s="105"/>
      <c r="J178" s="105"/>
    </row>
    <row r="179" spans="1:10">
      <c r="A179" s="105"/>
      <c r="B179" s="105"/>
      <c r="C179" s="105"/>
      <c r="D179" s="105"/>
      <c r="E179" s="105"/>
      <c r="F179" s="105"/>
      <c r="G179" s="105"/>
      <c r="H179" s="105"/>
      <c r="I179" s="105"/>
      <c r="J179" s="105"/>
    </row>
    <row r="180" spans="1:10">
      <c r="A180" s="105"/>
      <c r="B180" s="105"/>
      <c r="C180" s="105"/>
      <c r="D180" s="105"/>
      <c r="E180" s="105"/>
      <c r="F180" s="105"/>
      <c r="G180" s="105"/>
      <c r="H180" s="105"/>
      <c r="I180" s="105"/>
      <c r="J180" s="105"/>
    </row>
    <row r="181" spans="1:10">
      <c r="A181" s="105"/>
      <c r="B181" s="105"/>
      <c r="C181" s="105"/>
      <c r="D181" s="105"/>
      <c r="E181" s="105"/>
      <c r="F181" s="105"/>
      <c r="G181" s="105"/>
      <c r="H181" s="105"/>
      <c r="I181" s="105"/>
      <c r="J181" s="105"/>
    </row>
    <row r="182" spans="1:10">
      <c r="A182" s="105"/>
      <c r="B182" s="105"/>
      <c r="C182" s="105"/>
      <c r="D182" s="105"/>
      <c r="E182" s="105"/>
      <c r="F182" s="105"/>
      <c r="G182" s="105"/>
      <c r="H182" s="105"/>
      <c r="I182" s="105"/>
      <c r="J182" s="105"/>
    </row>
    <row r="183" spans="1:10">
      <c r="A183" s="105"/>
      <c r="B183" s="105"/>
      <c r="C183" s="105"/>
      <c r="D183" s="105"/>
      <c r="E183" s="105"/>
      <c r="F183" s="105"/>
      <c r="G183" s="105"/>
      <c r="H183" s="105"/>
      <c r="I183" s="105"/>
      <c r="J183" s="105"/>
    </row>
    <row r="184" spans="1:10">
      <c r="A184" s="105"/>
      <c r="B184" s="105"/>
      <c r="C184" s="105"/>
      <c r="D184" s="105"/>
      <c r="E184" s="105"/>
      <c r="F184" s="105"/>
      <c r="G184" s="105"/>
      <c r="H184" s="105"/>
      <c r="I184" s="105"/>
      <c r="J184" s="105"/>
    </row>
    <row r="185" spans="1:10">
      <c r="A185" s="105"/>
      <c r="B185" s="105"/>
      <c r="C185" s="105"/>
      <c r="D185" s="105"/>
      <c r="E185" s="105"/>
      <c r="F185" s="105"/>
      <c r="G185" s="105"/>
      <c r="H185" s="105"/>
      <c r="I185" s="105"/>
      <c r="J185" s="105"/>
    </row>
    <row r="186" spans="1:10">
      <c r="A186" s="105"/>
      <c r="B186" s="105"/>
      <c r="C186" s="105"/>
      <c r="D186" s="105"/>
      <c r="E186" s="105"/>
      <c r="F186" s="105"/>
      <c r="G186" s="105"/>
      <c r="H186" s="105"/>
      <c r="I186" s="105"/>
      <c r="J186" s="105"/>
    </row>
    <row r="187" spans="1:10">
      <c r="A187" s="105"/>
      <c r="B187" s="105"/>
      <c r="C187" s="105"/>
      <c r="D187" s="105"/>
      <c r="E187" s="105"/>
      <c r="F187" s="105"/>
      <c r="G187" s="105"/>
      <c r="H187" s="105"/>
      <c r="I187" s="105"/>
      <c r="J187" s="105"/>
    </row>
    <row r="188" spans="1:10">
      <c r="A188" s="105"/>
      <c r="B188" s="105"/>
      <c r="C188" s="105"/>
      <c r="D188" s="105"/>
      <c r="E188" s="105"/>
      <c r="F188" s="105"/>
      <c r="G188" s="105"/>
      <c r="H188" s="105"/>
      <c r="I188" s="105"/>
      <c r="J188" s="105"/>
    </row>
    <row r="189" spans="1:10">
      <c r="A189" s="105"/>
      <c r="B189" s="105"/>
      <c r="C189" s="105"/>
      <c r="D189" s="105"/>
      <c r="E189" s="105"/>
      <c r="F189" s="105"/>
      <c r="G189" s="105"/>
      <c r="H189" s="105"/>
      <c r="I189" s="105"/>
      <c r="J189" s="105"/>
    </row>
    <row r="190" spans="1:10">
      <c r="A190" s="105"/>
      <c r="B190" s="105"/>
      <c r="C190" s="105"/>
      <c r="D190" s="105"/>
      <c r="E190" s="105"/>
      <c r="F190" s="105"/>
      <c r="G190" s="105"/>
      <c r="H190" s="105"/>
      <c r="I190" s="105"/>
      <c r="J190" s="105"/>
    </row>
    <row r="191" spans="1:10">
      <c r="A191" s="105"/>
      <c r="B191" s="105"/>
      <c r="C191" s="105"/>
      <c r="D191" s="105"/>
      <c r="E191" s="105"/>
      <c r="F191" s="105"/>
      <c r="G191" s="105"/>
      <c r="H191" s="105"/>
      <c r="I191" s="105"/>
      <c r="J191" s="105"/>
    </row>
    <row r="192" spans="1:10">
      <c r="A192" s="105"/>
      <c r="B192" s="105"/>
      <c r="C192" s="105"/>
      <c r="D192" s="105"/>
      <c r="E192" s="105"/>
      <c r="F192" s="105"/>
      <c r="G192" s="105"/>
      <c r="H192" s="105"/>
      <c r="I192" s="105"/>
      <c r="J192" s="105"/>
    </row>
    <row r="193" spans="1:10">
      <c r="A193" s="105"/>
      <c r="B193" s="105"/>
      <c r="C193" s="105"/>
      <c r="D193" s="105"/>
      <c r="E193" s="105"/>
      <c r="F193" s="105"/>
      <c r="G193" s="105"/>
      <c r="H193" s="105"/>
      <c r="I193" s="105"/>
      <c r="J193" s="105"/>
    </row>
    <row r="194" spans="1:10">
      <c r="A194" s="105"/>
      <c r="B194" s="105"/>
      <c r="C194" s="105"/>
      <c r="D194" s="105"/>
      <c r="E194" s="105"/>
      <c r="F194" s="105"/>
      <c r="G194" s="105"/>
      <c r="H194" s="105"/>
      <c r="I194" s="105"/>
      <c r="J194" s="105"/>
    </row>
    <row r="195" spans="1:10">
      <c r="A195" s="105"/>
      <c r="B195" s="105"/>
      <c r="C195" s="105"/>
      <c r="D195" s="105"/>
      <c r="E195" s="105"/>
      <c r="F195" s="105"/>
      <c r="G195" s="105"/>
      <c r="H195" s="105"/>
      <c r="I195" s="105"/>
      <c r="J195" s="105"/>
    </row>
    <row r="196" spans="1:10">
      <c r="A196" s="105"/>
      <c r="B196" s="105"/>
      <c r="C196" s="105"/>
      <c r="D196" s="105"/>
      <c r="E196" s="105"/>
      <c r="F196" s="105"/>
      <c r="G196" s="105"/>
      <c r="H196" s="105"/>
      <c r="I196" s="105"/>
      <c r="J196" s="105"/>
    </row>
    <row r="197" spans="1:10">
      <c r="A197" s="105"/>
      <c r="B197" s="105"/>
      <c r="C197" s="105"/>
      <c r="D197" s="105"/>
      <c r="E197" s="105"/>
      <c r="F197" s="105"/>
      <c r="G197" s="105"/>
      <c r="H197" s="105"/>
      <c r="I197" s="105"/>
      <c r="J197" s="105"/>
    </row>
    <row r="198" spans="1:10">
      <c r="A198" s="105"/>
      <c r="B198" s="105"/>
      <c r="C198" s="105"/>
      <c r="D198" s="105"/>
      <c r="E198" s="105"/>
      <c r="F198" s="105"/>
      <c r="G198" s="105"/>
      <c r="H198" s="105"/>
      <c r="I198" s="105"/>
      <c r="J198" s="105"/>
    </row>
    <row r="199" spans="1:10">
      <c r="A199" s="105"/>
      <c r="B199" s="105"/>
      <c r="C199" s="105"/>
      <c r="D199" s="105"/>
      <c r="E199" s="105"/>
      <c r="F199" s="105"/>
      <c r="G199" s="105"/>
      <c r="H199" s="105"/>
      <c r="I199" s="105"/>
      <c r="J199" s="105"/>
    </row>
    <row r="200" spans="1:10">
      <c r="A200" s="105"/>
      <c r="B200" s="105"/>
      <c r="C200" s="105"/>
      <c r="D200" s="105"/>
      <c r="E200" s="105"/>
      <c r="F200" s="105"/>
      <c r="G200" s="105"/>
      <c r="H200" s="105"/>
      <c r="I200" s="105"/>
      <c r="J200" s="105"/>
    </row>
    <row r="201" spans="1:10">
      <c r="A201" s="105"/>
      <c r="B201" s="105"/>
      <c r="C201" s="105"/>
      <c r="D201" s="105"/>
      <c r="E201" s="105"/>
      <c r="F201" s="105"/>
      <c r="G201" s="105"/>
      <c r="H201" s="105"/>
      <c r="I201" s="105"/>
      <c r="J201" s="105"/>
    </row>
    <row r="202" spans="1:10">
      <c r="A202" s="105"/>
      <c r="B202" s="105"/>
      <c r="C202" s="105"/>
      <c r="D202" s="105"/>
      <c r="E202" s="105"/>
      <c r="F202" s="105"/>
      <c r="G202" s="105"/>
      <c r="H202" s="105"/>
      <c r="I202" s="105"/>
      <c r="J202" s="105"/>
    </row>
    <row r="203" spans="1:10">
      <c r="A203" s="105"/>
      <c r="B203" s="105"/>
      <c r="C203" s="105"/>
      <c r="D203" s="105"/>
      <c r="E203" s="105"/>
      <c r="F203" s="105"/>
      <c r="G203" s="105"/>
      <c r="H203" s="105"/>
      <c r="I203" s="105"/>
      <c r="J203" s="105"/>
    </row>
    <row r="204" spans="1:10">
      <c r="A204" s="105"/>
      <c r="B204" s="105"/>
      <c r="C204" s="105"/>
      <c r="D204" s="105"/>
      <c r="E204" s="105"/>
      <c r="F204" s="105"/>
      <c r="G204" s="105"/>
      <c r="H204" s="105"/>
      <c r="I204" s="105"/>
      <c r="J204" s="105"/>
    </row>
    <row r="205" spans="1:10">
      <c r="A205" s="105"/>
      <c r="B205" s="105"/>
      <c r="C205" s="105"/>
      <c r="D205" s="105"/>
      <c r="E205" s="105"/>
      <c r="F205" s="105"/>
      <c r="G205" s="105"/>
      <c r="H205" s="105"/>
      <c r="I205" s="105"/>
      <c r="J205" s="105"/>
    </row>
    <row r="206" spans="1:10">
      <c r="A206" s="105"/>
      <c r="B206" s="105"/>
      <c r="C206" s="105"/>
      <c r="D206" s="105"/>
      <c r="E206" s="105"/>
      <c r="F206" s="105"/>
      <c r="G206" s="105"/>
      <c r="H206" s="105"/>
      <c r="I206" s="105"/>
      <c r="J206" s="105"/>
    </row>
    <row r="207" spans="1:10">
      <c r="A207" s="105"/>
      <c r="B207" s="105"/>
      <c r="C207" s="105"/>
      <c r="D207" s="105"/>
      <c r="E207" s="105"/>
      <c r="F207" s="105"/>
      <c r="G207" s="105"/>
      <c r="H207" s="105"/>
      <c r="I207" s="105"/>
      <c r="J207" s="105"/>
    </row>
    <row r="208" spans="1:10">
      <c r="A208" s="105"/>
      <c r="B208" s="105"/>
      <c r="C208" s="105"/>
      <c r="D208" s="105"/>
      <c r="E208" s="105"/>
      <c r="F208" s="105"/>
      <c r="G208" s="105"/>
      <c r="H208" s="105"/>
      <c r="I208" s="105"/>
      <c r="J208" s="105"/>
    </row>
    <row r="209" spans="1:10">
      <c r="A209" s="105"/>
      <c r="B209" s="105"/>
      <c r="C209" s="105"/>
      <c r="D209" s="105"/>
      <c r="E209" s="105"/>
      <c r="F209" s="105"/>
      <c r="G209" s="105"/>
      <c r="H209" s="105"/>
      <c r="I209" s="105"/>
      <c r="J209" s="105"/>
    </row>
    <row r="210" spans="1:10">
      <c r="A210" s="105"/>
      <c r="B210" s="105"/>
      <c r="C210" s="105"/>
      <c r="D210" s="105"/>
      <c r="E210" s="105"/>
      <c r="F210" s="105"/>
      <c r="G210" s="105"/>
      <c r="H210" s="105"/>
      <c r="I210" s="105"/>
      <c r="J210" s="105"/>
    </row>
    <row r="211" spans="1:10">
      <c r="A211" s="105"/>
      <c r="B211" s="105"/>
      <c r="C211" s="105"/>
      <c r="D211" s="105"/>
      <c r="E211" s="105"/>
      <c r="F211" s="105"/>
      <c r="G211" s="105"/>
      <c r="H211" s="105"/>
      <c r="I211" s="105"/>
      <c r="J211" s="105"/>
    </row>
    <row r="212" spans="1:10">
      <c r="A212" s="105"/>
      <c r="B212" s="105"/>
      <c r="C212" s="105"/>
      <c r="D212" s="105"/>
      <c r="E212" s="105"/>
      <c r="F212" s="105"/>
      <c r="G212" s="105"/>
      <c r="H212" s="105"/>
      <c r="I212" s="105"/>
      <c r="J212" s="105"/>
    </row>
    <row r="213" spans="1:10">
      <c r="A213" s="105"/>
      <c r="B213" s="105"/>
      <c r="C213" s="105"/>
      <c r="D213" s="105"/>
      <c r="E213" s="105"/>
      <c r="F213" s="105"/>
      <c r="G213" s="105"/>
      <c r="H213" s="105"/>
      <c r="I213" s="105"/>
      <c r="J213" s="105"/>
    </row>
    <row r="214" spans="1:10">
      <c r="A214" s="105"/>
      <c r="B214" s="105"/>
      <c r="C214" s="105"/>
      <c r="D214" s="105"/>
      <c r="E214" s="105"/>
      <c r="F214" s="105"/>
      <c r="G214" s="105"/>
      <c r="H214" s="105"/>
      <c r="I214" s="105"/>
      <c r="J214" s="105"/>
    </row>
    <row r="215" spans="1:10">
      <c r="A215" s="105"/>
      <c r="B215" s="105"/>
      <c r="C215" s="105"/>
      <c r="D215" s="105"/>
      <c r="E215" s="105"/>
      <c r="F215" s="105"/>
      <c r="G215" s="105"/>
      <c r="H215" s="105"/>
      <c r="I215" s="105"/>
      <c r="J215" s="105"/>
    </row>
    <row r="216" spans="1:10">
      <c r="A216" s="105"/>
      <c r="B216" s="105"/>
      <c r="C216" s="105"/>
      <c r="D216" s="105"/>
      <c r="E216" s="105"/>
      <c r="F216" s="105"/>
      <c r="G216" s="105"/>
      <c r="H216" s="105"/>
      <c r="I216" s="105"/>
      <c r="J216" s="105"/>
    </row>
    <row r="217" spans="1:10">
      <c r="A217" s="105"/>
      <c r="B217" s="105"/>
      <c r="C217" s="105"/>
      <c r="D217" s="105"/>
      <c r="E217" s="105"/>
      <c r="F217" s="105"/>
      <c r="G217" s="105"/>
      <c r="H217" s="105"/>
      <c r="I217" s="105"/>
      <c r="J217" s="105"/>
    </row>
    <row r="218" spans="1:10">
      <c r="A218" s="105"/>
      <c r="B218" s="105"/>
      <c r="C218" s="105"/>
      <c r="D218" s="105"/>
      <c r="E218" s="105"/>
      <c r="F218" s="105"/>
      <c r="G218" s="105"/>
      <c r="H218" s="105"/>
      <c r="I218" s="105"/>
      <c r="J218" s="105"/>
    </row>
    <row r="219" spans="1:10">
      <c r="A219" s="105"/>
      <c r="B219" s="105"/>
      <c r="C219" s="105"/>
      <c r="D219" s="105"/>
      <c r="E219" s="105"/>
      <c r="F219" s="105"/>
      <c r="G219" s="105"/>
      <c r="H219" s="105"/>
      <c r="I219" s="105"/>
      <c r="J219" s="105"/>
    </row>
    <row r="220" spans="1:10">
      <c r="A220" s="105"/>
      <c r="B220" s="105"/>
      <c r="C220" s="105"/>
      <c r="D220" s="105"/>
      <c r="E220" s="105"/>
      <c r="F220" s="105"/>
      <c r="G220" s="105"/>
      <c r="H220" s="105"/>
      <c r="I220" s="105"/>
      <c r="J220" s="105"/>
    </row>
    <row r="221" spans="1:10">
      <c r="A221" s="105"/>
      <c r="B221" s="105"/>
      <c r="C221" s="105"/>
      <c r="D221" s="105"/>
      <c r="E221" s="105"/>
      <c r="F221" s="105"/>
      <c r="G221" s="105"/>
      <c r="H221" s="105"/>
      <c r="I221" s="105"/>
      <c r="J221" s="105"/>
    </row>
    <row r="222" spans="1:10">
      <c r="A222" s="105"/>
      <c r="B222" s="105"/>
      <c r="C222" s="105"/>
      <c r="D222" s="105"/>
      <c r="E222" s="105"/>
      <c r="F222" s="105"/>
      <c r="G222" s="105"/>
      <c r="H222" s="105"/>
      <c r="I222" s="105"/>
      <c r="J222" s="105"/>
    </row>
    <row r="223" spans="1:10">
      <c r="A223" s="105"/>
      <c r="B223" s="105"/>
      <c r="C223" s="105"/>
      <c r="D223" s="105"/>
      <c r="E223" s="105"/>
      <c r="F223" s="105"/>
      <c r="G223" s="105"/>
      <c r="H223" s="105"/>
      <c r="I223" s="105"/>
      <c r="J223" s="105"/>
    </row>
    <row r="224" spans="1:10">
      <c r="A224" s="105"/>
      <c r="B224" s="105"/>
      <c r="C224" s="105"/>
      <c r="D224" s="105"/>
      <c r="E224" s="105"/>
      <c r="F224" s="105"/>
      <c r="G224" s="105"/>
      <c r="H224" s="105"/>
      <c r="I224" s="105"/>
      <c r="J224" s="105"/>
    </row>
    <row r="225" spans="1:10">
      <c r="A225" s="105"/>
      <c r="B225" s="105"/>
      <c r="C225" s="105"/>
      <c r="D225" s="105"/>
      <c r="E225" s="105"/>
      <c r="F225" s="105"/>
      <c r="G225" s="105"/>
      <c r="H225" s="105"/>
      <c r="I225" s="105"/>
      <c r="J225" s="105"/>
    </row>
    <row r="226" spans="1:10">
      <c r="A226" s="105"/>
      <c r="B226" s="105"/>
      <c r="C226" s="105"/>
      <c r="D226" s="105"/>
      <c r="E226" s="105"/>
      <c r="F226" s="105"/>
      <c r="G226" s="105"/>
      <c r="H226" s="105"/>
      <c r="I226" s="105"/>
      <c r="J226" s="105"/>
    </row>
    <row r="227" spans="1:10">
      <c r="A227" s="105"/>
      <c r="B227" s="105"/>
      <c r="C227" s="105"/>
      <c r="D227" s="105"/>
      <c r="E227" s="105"/>
      <c r="F227" s="105"/>
      <c r="G227" s="105"/>
      <c r="H227" s="105"/>
      <c r="I227" s="105"/>
      <c r="J227" s="105"/>
    </row>
    <row r="228" spans="1:10">
      <c r="A228" s="105"/>
      <c r="B228" s="105"/>
      <c r="C228" s="105"/>
      <c r="D228" s="105"/>
      <c r="E228" s="105"/>
      <c r="F228" s="105"/>
      <c r="G228" s="105"/>
      <c r="H228" s="105"/>
      <c r="I228" s="105"/>
      <c r="J228" s="105"/>
    </row>
    <row r="229" spans="1:10">
      <c r="A229" s="105"/>
      <c r="B229" s="105"/>
      <c r="C229" s="105"/>
      <c r="D229" s="105"/>
      <c r="E229" s="105"/>
      <c r="F229" s="105"/>
      <c r="G229" s="105"/>
      <c r="H229" s="105"/>
      <c r="I229" s="105"/>
      <c r="J229" s="105"/>
    </row>
    <row r="230" spans="1:10">
      <c r="A230" s="105"/>
      <c r="B230" s="105"/>
      <c r="C230" s="105"/>
      <c r="D230" s="105"/>
      <c r="E230" s="105"/>
      <c r="F230" s="105"/>
      <c r="G230" s="105"/>
      <c r="H230" s="105"/>
      <c r="I230" s="105"/>
      <c r="J230" s="105"/>
    </row>
    <row r="231" spans="1:10">
      <c r="A231" s="105"/>
      <c r="B231" s="105"/>
      <c r="C231" s="105"/>
      <c r="D231" s="105"/>
      <c r="E231" s="105"/>
      <c r="F231" s="105"/>
      <c r="G231" s="105"/>
      <c r="H231" s="105"/>
      <c r="I231" s="105"/>
      <c r="J231" s="105"/>
    </row>
    <row r="232" spans="1:10">
      <c r="A232" s="105"/>
      <c r="B232" s="105"/>
      <c r="C232" s="105"/>
      <c r="D232" s="105"/>
      <c r="E232" s="105"/>
      <c r="F232" s="105"/>
      <c r="G232" s="105"/>
      <c r="H232" s="105"/>
      <c r="I232" s="105"/>
      <c r="J232" s="105"/>
    </row>
    <row r="233" spans="1:10">
      <c r="A233" s="105"/>
      <c r="B233" s="105"/>
      <c r="C233" s="105"/>
      <c r="D233" s="105"/>
      <c r="E233" s="105"/>
      <c r="F233" s="105"/>
      <c r="G233" s="105"/>
      <c r="H233" s="105"/>
      <c r="I233" s="105"/>
      <c r="J233" s="105"/>
    </row>
    <row r="234" spans="1:10">
      <c r="A234" s="105"/>
      <c r="B234" s="105"/>
      <c r="C234" s="105"/>
      <c r="D234" s="105"/>
      <c r="E234" s="105"/>
      <c r="F234" s="105"/>
      <c r="G234" s="105"/>
      <c r="H234" s="105"/>
      <c r="I234" s="105"/>
      <c r="J234" s="105"/>
    </row>
    <row r="235" spans="1:10">
      <c r="A235" s="105"/>
      <c r="B235" s="105"/>
      <c r="C235" s="105"/>
      <c r="D235" s="105"/>
      <c r="E235" s="105"/>
      <c r="F235" s="105"/>
      <c r="G235" s="105"/>
      <c r="H235" s="105"/>
      <c r="I235" s="105"/>
      <c r="J235" s="105"/>
    </row>
    <row r="236" spans="1:10">
      <c r="A236" s="105"/>
      <c r="B236" s="105"/>
      <c r="C236" s="105"/>
      <c r="D236" s="105"/>
      <c r="E236" s="105"/>
      <c r="F236" s="105"/>
      <c r="G236" s="105"/>
      <c r="H236" s="105"/>
      <c r="I236" s="105"/>
      <c r="J236" s="105"/>
    </row>
    <row r="237" spans="1:10">
      <c r="A237" s="105"/>
      <c r="B237" s="105"/>
      <c r="C237" s="105"/>
      <c r="D237" s="105"/>
      <c r="E237" s="105"/>
      <c r="F237" s="105"/>
      <c r="G237" s="105"/>
      <c r="H237" s="105"/>
      <c r="I237" s="105"/>
      <c r="J237" s="105"/>
    </row>
    <row r="238" spans="1:10">
      <c r="A238" s="105"/>
      <c r="B238" s="105"/>
      <c r="C238" s="105"/>
      <c r="D238" s="105"/>
      <c r="E238" s="105"/>
      <c r="F238" s="105"/>
      <c r="G238" s="105"/>
      <c r="H238" s="105"/>
      <c r="I238" s="105"/>
      <c r="J238" s="105"/>
    </row>
    <row r="239" spans="1:10">
      <c r="A239" s="105"/>
      <c r="B239" s="105"/>
      <c r="C239" s="105"/>
      <c r="D239" s="105"/>
      <c r="E239" s="105"/>
      <c r="F239" s="105"/>
      <c r="G239" s="105"/>
      <c r="H239" s="105"/>
      <c r="I239" s="105"/>
      <c r="J239" s="105"/>
    </row>
    <row r="240" spans="1:10">
      <c r="A240" s="105"/>
      <c r="B240" s="105"/>
      <c r="C240" s="105"/>
      <c r="D240" s="105"/>
      <c r="E240" s="105"/>
      <c r="F240" s="105"/>
      <c r="G240" s="105"/>
      <c r="H240" s="105"/>
      <c r="I240" s="105"/>
      <c r="J240" s="105"/>
    </row>
    <row r="241" spans="1:10">
      <c r="A241" s="105"/>
      <c r="B241" s="105"/>
      <c r="C241" s="105"/>
      <c r="D241" s="105"/>
      <c r="E241" s="105"/>
      <c r="F241" s="105"/>
      <c r="G241" s="105"/>
      <c r="H241" s="105"/>
      <c r="I241" s="105"/>
      <c r="J241" s="105"/>
    </row>
    <row r="242" spans="1:10">
      <c r="A242" s="105"/>
      <c r="B242" s="105"/>
      <c r="C242" s="105"/>
      <c r="D242" s="105"/>
      <c r="E242" s="105"/>
      <c r="F242" s="105"/>
      <c r="G242" s="105"/>
      <c r="H242" s="105"/>
      <c r="I242" s="105"/>
      <c r="J242" s="105"/>
    </row>
    <row r="243" spans="1:10">
      <c r="A243" s="105"/>
      <c r="B243" s="105"/>
      <c r="C243" s="105"/>
      <c r="D243" s="105"/>
      <c r="E243" s="105"/>
      <c r="F243" s="105"/>
      <c r="G243" s="105"/>
      <c r="H243" s="105"/>
      <c r="I243" s="105"/>
      <c r="J243" s="105"/>
    </row>
    <row r="244" spans="1:10">
      <c r="A244" s="105"/>
      <c r="B244" s="105"/>
      <c r="C244" s="105"/>
      <c r="D244" s="105"/>
      <c r="E244" s="105"/>
      <c r="F244" s="105"/>
      <c r="G244" s="105"/>
      <c r="H244" s="105"/>
      <c r="I244" s="105"/>
      <c r="J244" s="105"/>
    </row>
    <row r="245" spans="1:10">
      <c r="A245" s="105"/>
      <c r="B245" s="105"/>
      <c r="C245" s="105"/>
      <c r="D245" s="105"/>
      <c r="E245" s="105"/>
      <c r="F245" s="105"/>
      <c r="G245" s="105"/>
      <c r="H245" s="105"/>
      <c r="I245" s="105"/>
      <c r="J245" s="105"/>
    </row>
    <row r="246" spans="1:10">
      <c r="A246" s="105"/>
      <c r="B246" s="105"/>
      <c r="C246" s="105"/>
      <c r="D246" s="105"/>
      <c r="E246" s="105"/>
      <c r="F246" s="105"/>
      <c r="G246" s="105"/>
      <c r="H246" s="105"/>
      <c r="I246" s="105"/>
      <c r="J246" s="105"/>
    </row>
    <row r="247" spans="1:10">
      <c r="A247" s="105"/>
      <c r="B247" s="105"/>
      <c r="C247" s="105"/>
      <c r="D247" s="105"/>
      <c r="E247" s="105"/>
      <c r="F247" s="105"/>
      <c r="G247" s="105"/>
      <c r="H247" s="105"/>
      <c r="I247" s="105"/>
      <c r="J247" s="105"/>
    </row>
    <row r="248" spans="1:10">
      <c r="A248" s="105"/>
      <c r="B248" s="105"/>
      <c r="C248" s="105"/>
      <c r="D248" s="105"/>
      <c r="E248" s="105"/>
      <c r="F248" s="105"/>
      <c r="G248" s="105"/>
      <c r="H248" s="105"/>
      <c r="I248" s="105"/>
      <c r="J248" s="105"/>
    </row>
    <row r="249" spans="1:10">
      <c r="A249" s="105"/>
      <c r="B249" s="105"/>
      <c r="C249" s="105"/>
      <c r="D249" s="105"/>
      <c r="E249" s="105"/>
      <c r="F249" s="105"/>
      <c r="G249" s="105"/>
      <c r="H249" s="105"/>
      <c r="I249" s="105"/>
      <c r="J249" s="105"/>
    </row>
    <row r="250" spans="1:10">
      <c r="A250" s="105"/>
      <c r="B250" s="105"/>
      <c r="C250" s="105"/>
      <c r="D250" s="105"/>
      <c r="E250" s="105"/>
      <c r="F250" s="105"/>
      <c r="G250" s="105"/>
      <c r="H250" s="105"/>
      <c r="I250" s="105"/>
      <c r="J250" s="105"/>
    </row>
    <row r="251" spans="1:10">
      <c r="A251" s="105"/>
      <c r="B251" s="105"/>
      <c r="C251" s="105"/>
      <c r="D251" s="105"/>
      <c r="E251" s="105"/>
      <c r="F251" s="105"/>
      <c r="G251" s="105"/>
      <c r="H251" s="105"/>
      <c r="I251" s="105"/>
      <c r="J251" s="105"/>
    </row>
    <row r="252" spans="1:10">
      <c r="A252" s="105"/>
      <c r="B252" s="105"/>
      <c r="C252" s="105"/>
      <c r="D252" s="105"/>
      <c r="E252" s="105"/>
      <c r="F252" s="105"/>
      <c r="G252" s="105"/>
      <c r="H252" s="105"/>
      <c r="I252" s="105"/>
      <c r="J252" s="105"/>
    </row>
    <row r="253" spans="1:10">
      <c r="A253" s="105"/>
      <c r="B253" s="105"/>
      <c r="C253" s="105"/>
      <c r="D253" s="105"/>
      <c r="E253" s="105"/>
      <c r="F253" s="105"/>
      <c r="G253" s="105"/>
      <c r="H253" s="105"/>
      <c r="I253" s="105"/>
      <c r="J253" s="105"/>
    </row>
    <row r="254" spans="1:10">
      <c r="A254" s="105"/>
      <c r="B254" s="105"/>
      <c r="C254" s="105"/>
      <c r="D254" s="105"/>
      <c r="E254" s="105"/>
      <c r="F254" s="105"/>
      <c r="G254" s="105"/>
      <c r="H254" s="105"/>
      <c r="I254" s="105"/>
      <c r="J254" s="105"/>
    </row>
    <row r="255" spans="1:10">
      <c r="A255" s="105"/>
      <c r="B255" s="105"/>
      <c r="C255" s="105"/>
      <c r="D255" s="105"/>
      <c r="E255" s="105"/>
      <c r="F255" s="105"/>
      <c r="G255" s="105"/>
      <c r="H255" s="105"/>
      <c r="I255" s="105"/>
      <c r="J255" s="105"/>
    </row>
    <row r="256" spans="1:10">
      <c r="A256" s="105"/>
      <c r="B256" s="105"/>
      <c r="C256" s="105"/>
      <c r="D256" s="105"/>
      <c r="E256" s="105"/>
      <c r="F256" s="105"/>
      <c r="G256" s="105"/>
      <c r="H256" s="105"/>
      <c r="I256" s="105"/>
      <c r="J256" s="105"/>
    </row>
    <row r="257" spans="1:10">
      <c r="A257" s="105"/>
      <c r="B257" s="105"/>
      <c r="C257" s="105"/>
      <c r="D257" s="105"/>
      <c r="E257" s="105"/>
      <c r="F257" s="105"/>
      <c r="G257" s="105"/>
      <c r="H257" s="105"/>
      <c r="I257" s="105"/>
      <c r="J257" s="105"/>
    </row>
    <row r="258" spans="1:10">
      <c r="A258" s="105"/>
      <c r="B258" s="105"/>
      <c r="C258" s="105"/>
      <c r="D258" s="105"/>
      <c r="E258" s="105"/>
      <c r="F258" s="105"/>
      <c r="G258" s="105"/>
      <c r="H258" s="105"/>
      <c r="I258" s="105"/>
      <c r="J258" s="105"/>
    </row>
    <row r="259" spans="1:10">
      <c r="A259" s="105"/>
      <c r="B259" s="105"/>
      <c r="C259" s="105"/>
      <c r="D259" s="105"/>
      <c r="E259" s="105"/>
      <c r="F259" s="105"/>
      <c r="G259" s="105"/>
      <c r="H259" s="105"/>
      <c r="I259" s="105"/>
      <c r="J259" s="105"/>
    </row>
    <row r="260" spans="1:10">
      <c r="A260" s="105"/>
      <c r="B260" s="105"/>
      <c r="C260" s="105"/>
      <c r="D260" s="105"/>
      <c r="E260" s="105"/>
      <c r="F260" s="105"/>
      <c r="G260" s="105"/>
      <c r="H260" s="105"/>
      <c r="I260" s="105"/>
      <c r="J260" s="105"/>
    </row>
    <row r="261" spans="1:10">
      <c r="A261" s="105"/>
      <c r="B261" s="105"/>
      <c r="C261" s="105"/>
      <c r="D261" s="105"/>
      <c r="E261" s="105"/>
      <c r="F261" s="105"/>
      <c r="G261" s="105"/>
      <c r="H261" s="105"/>
      <c r="I261" s="105"/>
      <c r="J261" s="105"/>
    </row>
    <row r="262" spans="1:10">
      <c r="A262" s="105"/>
      <c r="B262" s="105"/>
      <c r="C262" s="105"/>
      <c r="D262" s="105"/>
      <c r="E262" s="105"/>
      <c r="F262" s="105"/>
      <c r="G262" s="105"/>
      <c r="H262" s="105"/>
      <c r="I262" s="105"/>
      <c r="J262" s="105"/>
    </row>
    <row r="263" spans="1:10">
      <c r="A263" s="105"/>
      <c r="B263" s="105"/>
      <c r="C263" s="105"/>
      <c r="D263" s="105"/>
      <c r="E263" s="105"/>
      <c r="F263" s="105"/>
      <c r="G263" s="105"/>
      <c r="H263" s="105"/>
      <c r="I263" s="105"/>
      <c r="J263" s="105"/>
    </row>
    <row r="264" spans="1:10">
      <c r="A264" s="105"/>
      <c r="B264" s="105"/>
      <c r="C264" s="105"/>
      <c r="D264" s="105"/>
      <c r="E264" s="105"/>
      <c r="F264" s="105"/>
      <c r="G264" s="105"/>
      <c r="H264" s="105"/>
      <c r="I264" s="105"/>
      <c r="J264" s="105"/>
    </row>
    <row r="265" spans="1:10">
      <c r="A265" s="105"/>
      <c r="B265" s="105"/>
      <c r="C265" s="105"/>
      <c r="D265" s="105"/>
      <c r="E265" s="105"/>
      <c r="F265" s="105"/>
      <c r="G265" s="105"/>
      <c r="H265" s="105"/>
      <c r="I265" s="105"/>
      <c r="J265" s="105"/>
    </row>
    <row r="266" spans="1:10">
      <c r="A266" s="105"/>
      <c r="B266" s="105"/>
      <c r="C266" s="105"/>
      <c r="D266" s="105"/>
      <c r="E266" s="105"/>
      <c r="F266" s="105"/>
      <c r="G266" s="105"/>
      <c r="H266" s="105"/>
      <c r="I266" s="105"/>
      <c r="J266" s="105"/>
    </row>
    <row r="267" spans="1:10">
      <c r="A267" s="105"/>
      <c r="B267" s="105"/>
      <c r="C267" s="105"/>
      <c r="D267" s="105"/>
      <c r="E267" s="105"/>
      <c r="F267" s="105"/>
      <c r="G267" s="105"/>
      <c r="H267" s="105"/>
      <c r="I267" s="105"/>
      <c r="J267" s="105"/>
    </row>
    <row r="268" spans="1:10">
      <c r="A268" s="105"/>
      <c r="B268" s="105"/>
      <c r="C268" s="105"/>
      <c r="D268" s="105"/>
      <c r="E268" s="105"/>
      <c r="F268" s="105"/>
      <c r="G268" s="105"/>
      <c r="H268" s="105"/>
      <c r="I268" s="105"/>
      <c r="J268" s="105"/>
    </row>
    <row r="269" spans="1:10">
      <c r="A269" s="105"/>
      <c r="B269" s="105"/>
      <c r="C269" s="105"/>
      <c r="D269" s="105"/>
      <c r="E269" s="105"/>
      <c r="F269" s="105"/>
      <c r="G269" s="105"/>
      <c r="H269" s="105"/>
      <c r="I269" s="105"/>
      <c r="J269" s="105"/>
    </row>
    <row r="270" spans="1:10">
      <c r="A270" s="105"/>
      <c r="B270" s="105"/>
      <c r="C270" s="105"/>
      <c r="D270" s="105"/>
      <c r="E270" s="105"/>
      <c r="F270" s="105"/>
      <c r="G270" s="105"/>
      <c r="H270" s="105"/>
      <c r="I270" s="105"/>
      <c r="J270" s="105"/>
    </row>
    <row r="271" spans="1:10">
      <c r="A271" s="105"/>
      <c r="B271" s="105"/>
      <c r="C271" s="105"/>
      <c r="D271" s="105"/>
      <c r="E271" s="105"/>
      <c r="F271" s="105"/>
      <c r="G271" s="105"/>
      <c r="H271" s="105"/>
      <c r="I271" s="105"/>
      <c r="J271" s="105"/>
    </row>
    <row r="272" spans="1:10">
      <c r="A272" s="105"/>
      <c r="B272" s="105"/>
      <c r="C272" s="105"/>
      <c r="D272" s="105"/>
      <c r="E272" s="105"/>
      <c r="F272" s="105"/>
      <c r="G272" s="105"/>
      <c r="H272" s="105"/>
      <c r="I272" s="105"/>
      <c r="J272" s="105"/>
    </row>
    <row r="273" spans="1:10">
      <c r="A273" s="105"/>
      <c r="B273" s="105"/>
      <c r="C273" s="105"/>
      <c r="D273" s="105"/>
      <c r="E273" s="105"/>
      <c r="F273" s="105"/>
      <c r="G273" s="105"/>
      <c r="H273" s="105"/>
      <c r="I273" s="105"/>
      <c r="J273" s="105"/>
    </row>
    <row r="274" spans="1:10">
      <c r="A274" s="105"/>
      <c r="B274" s="105"/>
      <c r="C274" s="105"/>
      <c r="D274" s="105"/>
      <c r="E274" s="105"/>
      <c r="F274" s="105"/>
      <c r="G274" s="105"/>
      <c r="H274" s="105"/>
      <c r="I274" s="105"/>
      <c r="J274" s="105"/>
    </row>
    <row r="275" spans="1:10">
      <c r="A275" s="105"/>
      <c r="B275" s="105"/>
      <c r="C275" s="105"/>
      <c r="D275" s="105"/>
      <c r="E275" s="105"/>
      <c r="F275" s="105"/>
      <c r="G275" s="105"/>
      <c r="H275" s="105"/>
      <c r="I275" s="105"/>
      <c r="J275" s="105"/>
    </row>
    <row r="276" spans="1:10">
      <c r="A276" s="105"/>
      <c r="B276" s="105"/>
      <c r="C276" s="105"/>
      <c r="D276" s="105"/>
      <c r="E276" s="105"/>
      <c r="F276" s="105"/>
      <c r="G276" s="105"/>
      <c r="H276" s="105"/>
      <c r="I276" s="105"/>
      <c r="J276" s="105"/>
    </row>
    <row r="277" spans="1:10">
      <c r="A277" s="105"/>
      <c r="B277" s="105"/>
      <c r="C277" s="105"/>
      <c r="D277" s="105"/>
      <c r="E277" s="105"/>
      <c r="F277" s="105"/>
      <c r="G277" s="105"/>
      <c r="H277" s="105"/>
      <c r="I277" s="105"/>
      <c r="J277" s="105"/>
    </row>
    <row r="278" spans="1:10">
      <c r="A278" s="105"/>
      <c r="B278" s="105"/>
      <c r="C278" s="105"/>
      <c r="D278" s="105"/>
      <c r="E278" s="105"/>
      <c r="F278" s="105"/>
      <c r="G278" s="105"/>
      <c r="H278" s="105"/>
      <c r="I278" s="105"/>
      <c r="J278" s="105"/>
    </row>
    <row r="279" spans="1:10">
      <c r="A279" s="105"/>
      <c r="B279" s="105"/>
      <c r="C279" s="105"/>
      <c r="D279" s="105"/>
      <c r="E279" s="105"/>
      <c r="F279" s="105"/>
      <c r="G279" s="105"/>
      <c r="H279" s="105"/>
      <c r="I279" s="105"/>
      <c r="J279" s="105"/>
    </row>
    <row r="280" spans="1:10">
      <c r="A280" s="105"/>
      <c r="B280" s="105"/>
      <c r="C280" s="105"/>
      <c r="D280" s="105"/>
      <c r="E280" s="105"/>
      <c r="F280" s="105"/>
      <c r="G280" s="105"/>
      <c r="H280" s="105"/>
      <c r="I280" s="105"/>
      <c r="J280" s="105"/>
    </row>
    <row r="281" spans="1:10">
      <c r="A281" s="105"/>
      <c r="B281" s="105"/>
      <c r="C281" s="105"/>
      <c r="D281" s="105"/>
      <c r="E281" s="105"/>
      <c r="F281" s="105"/>
      <c r="G281" s="105"/>
      <c r="H281" s="105"/>
      <c r="I281" s="105"/>
      <c r="J281" s="105"/>
    </row>
    <row r="282" spans="1:10">
      <c r="A282" s="105"/>
      <c r="B282" s="105"/>
      <c r="C282" s="105"/>
      <c r="D282" s="105"/>
      <c r="E282" s="105"/>
      <c r="F282" s="105"/>
      <c r="G282" s="105"/>
      <c r="H282" s="105"/>
      <c r="I282" s="105"/>
      <c r="J282" s="105"/>
    </row>
    <row r="283" spans="1:10">
      <c r="A283" s="105"/>
      <c r="B283" s="105"/>
      <c r="C283" s="105"/>
      <c r="D283" s="105"/>
      <c r="E283" s="105"/>
      <c r="F283" s="105"/>
      <c r="G283" s="105"/>
      <c r="H283" s="105"/>
      <c r="I283" s="105"/>
      <c r="J283" s="105"/>
    </row>
    <row r="284" spans="1:10">
      <c r="A284" s="105"/>
      <c r="B284" s="105"/>
      <c r="C284" s="105"/>
      <c r="D284" s="105"/>
      <c r="E284" s="105"/>
      <c r="F284" s="105"/>
      <c r="G284" s="105"/>
      <c r="H284" s="105"/>
      <c r="I284" s="105"/>
      <c r="J284" s="105"/>
    </row>
    <row r="285" spans="1:10">
      <c r="A285" s="105"/>
      <c r="B285" s="105"/>
      <c r="C285" s="105"/>
      <c r="D285" s="105"/>
      <c r="E285" s="105"/>
      <c r="F285" s="105"/>
      <c r="G285" s="105"/>
      <c r="H285" s="105"/>
      <c r="I285" s="105"/>
      <c r="J285" s="105"/>
    </row>
    <row r="286" spans="1:10">
      <c r="A286" s="105"/>
      <c r="B286" s="105"/>
      <c r="C286" s="105"/>
      <c r="D286" s="105"/>
      <c r="E286" s="105"/>
      <c r="F286" s="105"/>
      <c r="G286" s="105"/>
      <c r="H286" s="105"/>
      <c r="I286" s="105"/>
      <c r="J286" s="105"/>
    </row>
    <row r="287" spans="1:10">
      <c r="A287" s="105"/>
      <c r="B287" s="105"/>
      <c r="C287" s="105"/>
      <c r="D287" s="105"/>
      <c r="E287" s="105"/>
      <c r="F287" s="105"/>
      <c r="G287" s="105"/>
      <c r="H287" s="105"/>
      <c r="I287" s="105"/>
      <c r="J287" s="105"/>
    </row>
    <row r="288" spans="1:10">
      <c r="A288" s="105"/>
      <c r="B288" s="105"/>
      <c r="C288" s="105"/>
      <c r="D288" s="105"/>
      <c r="E288" s="105"/>
      <c r="F288" s="105"/>
      <c r="G288" s="105"/>
      <c r="H288" s="105"/>
      <c r="I288" s="105"/>
      <c r="J288" s="105"/>
    </row>
    <row r="289" spans="1:10">
      <c r="A289" s="105"/>
      <c r="B289" s="105"/>
      <c r="C289" s="105"/>
      <c r="D289" s="105"/>
      <c r="E289" s="105"/>
      <c r="F289" s="105"/>
      <c r="G289" s="105"/>
      <c r="H289" s="105"/>
      <c r="I289" s="105"/>
      <c r="J289" s="105"/>
    </row>
    <row r="290" spans="1:10">
      <c r="A290" s="105"/>
      <c r="B290" s="105"/>
      <c r="C290" s="105"/>
      <c r="D290" s="105"/>
      <c r="E290" s="105"/>
      <c r="F290" s="105"/>
      <c r="G290" s="105"/>
      <c r="H290" s="105"/>
      <c r="I290" s="105"/>
      <c r="J290" s="105"/>
    </row>
    <row r="291" spans="1:10">
      <c r="A291" s="105"/>
      <c r="B291" s="105"/>
      <c r="C291" s="105"/>
      <c r="D291" s="105"/>
      <c r="E291" s="105"/>
      <c r="F291" s="105"/>
      <c r="G291" s="105"/>
      <c r="H291" s="105"/>
      <c r="I291" s="105"/>
      <c r="J291" s="105"/>
    </row>
    <row r="292" spans="1:10">
      <c r="A292" s="105"/>
      <c r="B292" s="105"/>
      <c r="C292" s="105"/>
      <c r="D292" s="105"/>
      <c r="E292" s="105"/>
      <c r="F292" s="105"/>
      <c r="G292" s="105"/>
      <c r="H292" s="105"/>
      <c r="I292" s="105"/>
      <c r="J292" s="105"/>
    </row>
    <row r="293" spans="1:10">
      <c r="A293" s="105"/>
      <c r="B293" s="105"/>
      <c r="C293" s="105"/>
      <c r="D293" s="105"/>
      <c r="E293" s="105"/>
      <c r="F293" s="105"/>
      <c r="G293" s="105"/>
      <c r="H293" s="105"/>
      <c r="I293" s="105"/>
      <c r="J293" s="105"/>
    </row>
    <row r="294" spans="1:10">
      <c r="A294" s="105"/>
      <c r="B294" s="105"/>
      <c r="C294" s="105"/>
      <c r="D294" s="105"/>
      <c r="E294" s="105"/>
      <c r="F294" s="105"/>
      <c r="G294" s="105"/>
      <c r="H294" s="105"/>
      <c r="I294" s="105"/>
      <c r="J294" s="105"/>
    </row>
    <row r="295" spans="1:10">
      <c r="A295" s="105"/>
      <c r="B295" s="105"/>
      <c r="C295" s="105"/>
      <c r="D295" s="105"/>
      <c r="E295" s="105"/>
      <c r="F295" s="105"/>
      <c r="G295" s="105"/>
      <c r="H295" s="105"/>
      <c r="I295" s="105"/>
      <c r="J295" s="105"/>
    </row>
    <row r="296" spans="1:10">
      <c r="A296" s="105"/>
      <c r="B296" s="105"/>
      <c r="C296" s="105"/>
      <c r="D296" s="105"/>
      <c r="E296" s="105"/>
      <c r="F296" s="105"/>
      <c r="G296" s="105"/>
      <c r="H296" s="105"/>
      <c r="I296" s="105"/>
      <c r="J296" s="105"/>
    </row>
    <row r="297" spans="1:10">
      <c r="A297" s="105"/>
      <c r="B297" s="105"/>
      <c r="C297" s="105"/>
      <c r="D297" s="105"/>
      <c r="E297" s="105"/>
      <c r="F297" s="105"/>
      <c r="G297" s="105"/>
      <c r="H297" s="105"/>
      <c r="I297" s="105"/>
      <c r="J297" s="105"/>
    </row>
    <row r="298" spans="1:10">
      <c r="A298" s="105"/>
      <c r="B298" s="105"/>
      <c r="C298" s="105"/>
      <c r="D298" s="105"/>
      <c r="E298" s="105"/>
      <c r="F298" s="105"/>
      <c r="G298" s="105"/>
      <c r="H298" s="105"/>
      <c r="I298" s="105"/>
      <c r="J298" s="105"/>
    </row>
    <row r="299" spans="1:10">
      <c r="A299" s="105"/>
      <c r="B299" s="105"/>
      <c r="C299" s="105"/>
      <c r="D299" s="105"/>
      <c r="E299" s="105"/>
      <c r="F299" s="105"/>
      <c r="G299" s="105"/>
      <c r="H299" s="105"/>
      <c r="I299" s="105"/>
      <c r="J299" s="105"/>
    </row>
    <row r="300" spans="1:10">
      <c r="A300" s="105"/>
      <c r="B300" s="105"/>
      <c r="C300" s="105"/>
      <c r="D300" s="105"/>
      <c r="E300" s="105"/>
      <c r="F300" s="105"/>
      <c r="G300" s="105"/>
      <c r="H300" s="105"/>
      <c r="I300" s="105"/>
      <c r="J300" s="105"/>
    </row>
    <row r="301" spans="1:10">
      <c r="A301" s="105"/>
      <c r="B301" s="105"/>
      <c r="C301" s="105"/>
      <c r="D301" s="105"/>
      <c r="E301" s="105"/>
      <c r="F301" s="105"/>
      <c r="G301" s="105"/>
      <c r="H301" s="105"/>
      <c r="I301" s="105"/>
      <c r="J301" s="105"/>
    </row>
    <row r="302" spans="1:10">
      <c r="A302" s="105"/>
      <c r="B302" s="105"/>
      <c r="C302" s="105"/>
      <c r="D302" s="105"/>
      <c r="E302" s="105"/>
      <c r="F302" s="105"/>
      <c r="G302" s="105"/>
      <c r="H302" s="105"/>
      <c r="I302" s="105"/>
      <c r="J302" s="105"/>
    </row>
    <row r="303" spans="1:10">
      <c r="A303" s="105"/>
      <c r="B303" s="105"/>
      <c r="C303" s="105"/>
      <c r="D303" s="105"/>
      <c r="E303" s="105"/>
      <c r="F303" s="105"/>
      <c r="G303" s="105"/>
      <c r="H303" s="105"/>
      <c r="I303" s="105"/>
      <c r="J303" s="105"/>
    </row>
    <row r="304" spans="1:10">
      <c r="A304" s="105"/>
      <c r="B304" s="105"/>
      <c r="C304" s="105"/>
      <c r="D304" s="105"/>
      <c r="E304" s="105"/>
      <c r="F304" s="105"/>
      <c r="G304" s="105"/>
      <c r="H304" s="105"/>
      <c r="I304" s="105"/>
      <c r="J304" s="105"/>
    </row>
    <row r="305" spans="1:10">
      <c r="A305" s="105"/>
      <c r="B305" s="105"/>
      <c r="C305" s="105"/>
      <c r="D305" s="105"/>
      <c r="E305" s="105"/>
      <c r="F305" s="105"/>
      <c r="G305" s="105"/>
      <c r="H305" s="105"/>
      <c r="I305" s="105"/>
      <c r="J305" s="105"/>
    </row>
    <row r="306" spans="1:10">
      <c r="A306" s="105"/>
      <c r="B306" s="105"/>
      <c r="C306" s="105"/>
      <c r="D306" s="105"/>
      <c r="E306" s="105"/>
      <c r="F306" s="105"/>
      <c r="G306" s="105"/>
      <c r="H306" s="105"/>
      <c r="I306" s="105"/>
      <c r="J306" s="105"/>
    </row>
    <row r="307" spans="1:10">
      <c r="A307" s="105"/>
      <c r="B307" s="105"/>
      <c r="C307" s="105"/>
      <c r="D307" s="105"/>
      <c r="E307" s="105"/>
      <c r="F307" s="105"/>
      <c r="G307" s="105"/>
      <c r="H307" s="105"/>
      <c r="I307" s="105"/>
      <c r="J307" s="105"/>
    </row>
    <row r="308" spans="1:10">
      <c r="A308" s="105"/>
      <c r="B308" s="105"/>
      <c r="C308" s="105"/>
      <c r="D308" s="105"/>
      <c r="E308" s="105"/>
      <c r="F308" s="105"/>
      <c r="G308" s="105"/>
      <c r="H308" s="105"/>
      <c r="I308" s="105"/>
      <c r="J308" s="105"/>
    </row>
    <row r="309" spans="1:10">
      <c r="A309" s="105"/>
      <c r="B309" s="105"/>
      <c r="C309" s="105"/>
      <c r="D309" s="105"/>
      <c r="E309" s="105"/>
      <c r="F309" s="105"/>
      <c r="G309" s="105"/>
      <c r="H309" s="105"/>
      <c r="I309" s="105"/>
      <c r="J309" s="105"/>
    </row>
    <row r="310" spans="1:10">
      <c r="A310" s="105"/>
      <c r="B310" s="105"/>
      <c r="C310" s="105"/>
      <c r="D310" s="105"/>
      <c r="E310" s="105"/>
      <c r="F310" s="105"/>
      <c r="G310" s="105"/>
      <c r="H310" s="105"/>
      <c r="I310" s="105"/>
      <c r="J310" s="105"/>
    </row>
    <row r="311" spans="1:10">
      <c r="A311" s="105"/>
      <c r="B311" s="105"/>
      <c r="C311" s="105"/>
      <c r="D311" s="105"/>
      <c r="E311" s="105"/>
      <c r="F311" s="105"/>
      <c r="G311" s="105"/>
      <c r="H311" s="105"/>
      <c r="I311" s="105"/>
      <c r="J311" s="105"/>
    </row>
    <row r="312" spans="1:10">
      <c r="A312" s="105"/>
      <c r="B312" s="105"/>
      <c r="C312" s="105"/>
      <c r="D312" s="105"/>
      <c r="E312" s="105"/>
      <c r="F312" s="105"/>
      <c r="G312" s="105"/>
      <c r="H312" s="105"/>
      <c r="I312" s="105"/>
      <c r="J312" s="105"/>
    </row>
    <row r="313" spans="1:10">
      <c r="A313" s="105"/>
      <c r="B313" s="105"/>
      <c r="C313" s="105"/>
      <c r="D313" s="105"/>
      <c r="E313" s="105"/>
      <c r="F313" s="105"/>
      <c r="G313" s="105"/>
      <c r="H313" s="105"/>
      <c r="I313" s="105"/>
      <c r="J313" s="105"/>
    </row>
    <row r="314" spans="1:10">
      <c r="A314" s="105"/>
      <c r="B314" s="105"/>
      <c r="C314" s="105"/>
      <c r="D314" s="105"/>
      <c r="E314" s="105"/>
      <c r="F314" s="105"/>
      <c r="G314" s="105"/>
      <c r="H314" s="105"/>
      <c r="I314" s="105"/>
      <c r="J314" s="105"/>
    </row>
    <row r="315" spans="1:10">
      <c r="A315" s="105"/>
      <c r="B315" s="105"/>
      <c r="C315" s="105"/>
      <c r="D315" s="105"/>
      <c r="E315" s="105"/>
      <c r="F315" s="105"/>
      <c r="G315" s="105"/>
      <c r="H315" s="105"/>
      <c r="I315" s="105"/>
      <c r="J315" s="105"/>
    </row>
    <row r="316" spans="1:10">
      <c r="A316" s="105"/>
      <c r="B316" s="105"/>
      <c r="C316" s="105"/>
      <c r="D316" s="105"/>
      <c r="E316" s="105"/>
      <c r="F316" s="105"/>
      <c r="G316" s="105"/>
      <c r="H316" s="105"/>
      <c r="I316" s="105"/>
      <c r="J316" s="105"/>
    </row>
    <row r="317" spans="1:10">
      <c r="A317" s="105"/>
      <c r="B317" s="105"/>
      <c r="C317" s="105"/>
      <c r="D317" s="105"/>
      <c r="E317" s="105"/>
      <c r="F317" s="105"/>
      <c r="G317" s="105"/>
      <c r="H317" s="105"/>
      <c r="I317" s="105"/>
      <c r="J317" s="105"/>
    </row>
    <row r="318" spans="1:10">
      <c r="A318" s="105"/>
      <c r="B318" s="105"/>
      <c r="C318" s="105"/>
      <c r="D318" s="105"/>
      <c r="E318" s="105"/>
      <c r="F318" s="105"/>
      <c r="G318" s="105"/>
      <c r="H318" s="105"/>
      <c r="I318" s="105"/>
      <c r="J318" s="105"/>
    </row>
    <row r="319" spans="1:10">
      <c r="A319" s="105"/>
      <c r="B319" s="105"/>
      <c r="C319" s="105"/>
      <c r="D319" s="105"/>
      <c r="E319" s="105"/>
      <c r="F319" s="105"/>
      <c r="G319" s="105"/>
      <c r="H319" s="105"/>
      <c r="I319" s="105"/>
      <c r="J319" s="105"/>
    </row>
    <row r="320" spans="1:10">
      <c r="A320" s="105"/>
      <c r="B320" s="105"/>
      <c r="C320" s="105"/>
      <c r="D320" s="105"/>
      <c r="E320" s="105"/>
      <c r="F320" s="105"/>
      <c r="G320" s="105"/>
      <c r="H320" s="105"/>
      <c r="I320" s="105"/>
      <c r="J320" s="105"/>
    </row>
    <row r="321" spans="1:10">
      <c r="A321" s="105"/>
      <c r="B321" s="105"/>
      <c r="C321" s="105"/>
      <c r="D321" s="105"/>
      <c r="E321" s="105"/>
      <c r="F321" s="105"/>
      <c r="G321" s="105"/>
      <c r="H321" s="105"/>
      <c r="I321" s="105"/>
      <c r="J321" s="105"/>
    </row>
    <row r="322" spans="1:10">
      <c r="A322" s="105"/>
      <c r="B322" s="105"/>
      <c r="C322" s="105"/>
      <c r="D322" s="105"/>
      <c r="E322" s="105"/>
      <c r="F322" s="105"/>
      <c r="G322" s="105"/>
      <c r="H322" s="105"/>
      <c r="I322" s="105"/>
      <c r="J322" s="105"/>
    </row>
    <row r="323" spans="1:10">
      <c r="A323" s="105"/>
      <c r="B323" s="105"/>
      <c r="C323" s="105"/>
      <c r="D323" s="105"/>
      <c r="E323" s="105"/>
      <c r="F323" s="105"/>
      <c r="G323" s="105"/>
      <c r="H323" s="105"/>
      <c r="I323" s="105"/>
      <c r="J323" s="105"/>
    </row>
    <row r="324" spans="1:10">
      <c r="A324" s="105"/>
      <c r="B324" s="105"/>
      <c r="C324" s="105"/>
      <c r="D324" s="105"/>
      <c r="E324" s="105"/>
      <c r="F324" s="105"/>
      <c r="G324" s="105"/>
      <c r="H324" s="105"/>
      <c r="I324" s="105"/>
      <c r="J324" s="105"/>
    </row>
    <row r="325" spans="1:10">
      <c r="A325" s="105"/>
      <c r="B325" s="105"/>
      <c r="C325" s="105"/>
      <c r="D325" s="105"/>
      <c r="E325" s="105"/>
      <c r="F325" s="105"/>
      <c r="G325" s="105"/>
      <c r="H325" s="105"/>
      <c r="I325" s="105"/>
      <c r="J325" s="105"/>
    </row>
    <row r="326" spans="1:10">
      <c r="A326" s="105"/>
      <c r="B326" s="105"/>
      <c r="C326" s="105"/>
      <c r="D326" s="105"/>
      <c r="E326" s="105"/>
      <c r="F326" s="105"/>
      <c r="G326" s="105"/>
      <c r="H326" s="105"/>
      <c r="I326" s="105"/>
      <c r="J326" s="105"/>
    </row>
    <row r="327" spans="1:10">
      <c r="A327" s="105"/>
      <c r="B327" s="105"/>
      <c r="C327" s="105"/>
      <c r="D327" s="105"/>
      <c r="E327" s="105"/>
      <c r="F327" s="105"/>
      <c r="G327" s="105"/>
      <c r="H327" s="105"/>
      <c r="I327" s="105"/>
      <c r="J327" s="105"/>
    </row>
    <row r="328" spans="1:10">
      <c r="A328" s="105"/>
      <c r="B328" s="105"/>
      <c r="C328" s="105"/>
      <c r="D328" s="105"/>
      <c r="E328" s="105"/>
      <c r="F328" s="105"/>
      <c r="G328" s="105"/>
      <c r="H328" s="105"/>
      <c r="I328" s="105"/>
      <c r="J328" s="105"/>
    </row>
    <row r="329" spans="1:10">
      <c r="A329" s="105"/>
      <c r="B329" s="105"/>
      <c r="C329" s="105"/>
      <c r="D329" s="105"/>
      <c r="E329" s="105"/>
      <c r="F329" s="105"/>
      <c r="G329" s="105"/>
      <c r="H329" s="105"/>
      <c r="I329" s="105"/>
      <c r="J329" s="105"/>
    </row>
    <row r="330" spans="1:10">
      <c r="A330" s="105"/>
      <c r="B330" s="105"/>
      <c r="C330" s="105"/>
      <c r="D330" s="105"/>
      <c r="E330" s="105"/>
      <c r="F330" s="105"/>
      <c r="G330" s="105"/>
      <c r="H330" s="105"/>
      <c r="I330" s="105"/>
      <c r="J330" s="105"/>
    </row>
    <row r="331" spans="1:10">
      <c r="A331" s="105"/>
      <c r="B331" s="105"/>
      <c r="C331" s="105"/>
      <c r="D331" s="105"/>
      <c r="E331" s="105"/>
      <c r="F331" s="105"/>
      <c r="G331" s="105"/>
      <c r="H331" s="105"/>
      <c r="I331" s="105"/>
      <c r="J331" s="105"/>
    </row>
    <row r="332" spans="1:10">
      <c r="A332" s="105"/>
      <c r="B332" s="105"/>
      <c r="C332" s="105"/>
      <c r="D332" s="105"/>
      <c r="E332" s="105"/>
      <c r="F332" s="105"/>
      <c r="G332" s="105"/>
      <c r="H332" s="105"/>
      <c r="I332" s="105"/>
      <c r="J332" s="105"/>
    </row>
    <row r="333" spans="1:10">
      <c r="A333" s="105"/>
      <c r="B333" s="105"/>
      <c r="C333" s="105"/>
      <c r="D333" s="105"/>
      <c r="E333" s="105"/>
      <c r="F333" s="105"/>
      <c r="G333" s="105"/>
      <c r="H333" s="105"/>
      <c r="I333" s="105"/>
      <c r="J333" s="105"/>
    </row>
    <row r="334" spans="1:10">
      <c r="A334" s="105"/>
      <c r="B334" s="105"/>
      <c r="C334" s="105"/>
      <c r="D334" s="105"/>
      <c r="E334" s="105"/>
      <c r="F334" s="105"/>
      <c r="G334" s="105"/>
      <c r="H334" s="105"/>
      <c r="I334" s="105"/>
      <c r="J334" s="105"/>
    </row>
    <row r="335" spans="1:10">
      <c r="A335" s="105"/>
      <c r="B335" s="105"/>
      <c r="C335" s="105"/>
      <c r="D335" s="105"/>
      <c r="E335" s="105"/>
      <c r="F335" s="105"/>
      <c r="G335" s="105"/>
      <c r="H335" s="105"/>
      <c r="I335" s="105"/>
      <c r="J335" s="105"/>
    </row>
    <row r="336" spans="1:10">
      <c r="A336" s="105"/>
      <c r="B336" s="105"/>
      <c r="C336" s="105"/>
      <c r="D336" s="105"/>
      <c r="E336" s="105"/>
      <c r="F336" s="105"/>
      <c r="G336" s="105"/>
      <c r="H336" s="105"/>
      <c r="I336" s="105"/>
      <c r="J336" s="105"/>
    </row>
    <row r="337" spans="1:10">
      <c r="A337" s="105"/>
      <c r="B337" s="105"/>
      <c r="C337" s="105"/>
      <c r="D337" s="105"/>
      <c r="E337" s="105"/>
      <c r="F337" s="105"/>
      <c r="G337" s="105"/>
      <c r="H337" s="105"/>
      <c r="I337" s="105"/>
      <c r="J337" s="105"/>
    </row>
    <row r="338" spans="1:10">
      <c r="A338" s="105"/>
      <c r="B338" s="105"/>
      <c r="C338" s="105"/>
      <c r="D338" s="105"/>
      <c r="E338" s="105"/>
      <c r="F338" s="105"/>
      <c r="G338" s="105"/>
      <c r="H338" s="105"/>
      <c r="I338" s="105"/>
      <c r="J338" s="105"/>
    </row>
    <row r="339" spans="1:10">
      <c r="A339" s="105"/>
      <c r="B339" s="105"/>
      <c r="C339" s="105"/>
      <c r="D339" s="105"/>
      <c r="E339" s="105"/>
      <c r="F339" s="105"/>
      <c r="G339" s="105"/>
      <c r="H339" s="105"/>
      <c r="I339" s="105"/>
      <c r="J339" s="105"/>
    </row>
    <row r="340" spans="1:10">
      <c r="A340" s="105"/>
      <c r="B340" s="105"/>
      <c r="C340" s="105"/>
      <c r="D340" s="105"/>
      <c r="E340" s="105"/>
      <c r="F340" s="105"/>
      <c r="G340" s="105"/>
      <c r="H340" s="105"/>
      <c r="I340" s="105"/>
      <c r="J340" s="105"/>
    </row>
    <row r="341" spans="1:10">
      <c r="A341" s="105"/>
      <c r="B341" s="105"/>
      <c r="C341" s="105"/>
      <c r="D341" s="105"/>
      <c r="E341" s="105"/>
      <c r="F341" s="105"/>
      <c r="G341" s="105"/>
      <c r="H341" s="105"/>
      <c r="I341" s="105"/>
      <c r="J341" s="105"/>
    </row>
    <row r="342" spans="1:10">
      <c r="A342" s="105"/>
      <c r="B342" s="105"/>
      <c r="C342" s="105"/>
      <c r="D342" s="105"/>
      <c r="E342" s="105"/>
      <c r="F342" s="105"/>
      <c r="G342" s="105"/>
      <c r="H342" s="105"/>
      <c r="I342" s="105"/>
      <c r="J342" s="105"/>
    </row>
    <row r="343" spans="1:10">
      <c r="A343" s="105"/>
      <c r="B343" s="105"/>
      <c r="C343" s="105"/>
      <c r="D343" s="105"/>
      <c r="E343" s="105"/>
      <c r="F343" s="105"/>
      <c r="G343" s="105"/>
      <c r="H343" s="105"/>
      <c r="I343" s="105"/>
      <c r="J343" s="105"/>
    </row>
    <row r="344" spans="1:10">
      <c r="A344" s="105"/>
      <c r="B344" s="105"/>
      <c r="C344" s="105"/>
      <c r="D344" s="105"/>
      <c r="E344" s="105"/>
      <c r="F344" s="105"/>
      <c r="G344" s="105"/>
      <c r="H344" s="105"/>
      <c r="I344" s="105"/>
      <c r="J344" s="105"/>
    </row>
    <row r="345" spans="1:10">
      <c r="A345" s="105"/>
      <c r="B345" s="105"/>
      <c r="C345" s="105"/>
      <c r="D345" s="105"/>
      <c r="E345" s="105"/>
      <c r="F345" s="105"/>
      <c r="G345" s="105"/>
      <c r="H345" s="105"/>
      <c r="I345" s="105"/>
      <c r="J345" s="105"/>
    </row>
    <row r="346" spans="1:10">
      <c r="A346" s="105"/>
      <c r="B346" s="105"/>
      <c r="C346" s="105"/>
      <c r="D346" s="105"/>
      <c r="E346" s="105"/>
      <c r="F346" s="105"/>
      <c r="G346" s="105"/>
      <c r="H346" s="105"/>
      <c r="I346" s="105"/>
      <c r="J346" s="105"/>
    </row>
    <row r="347" spans="1:10">
      <c r="A347" s="105"/>
      <c r="B347" s="105"/>
      <c r="C347" s="105"/>
      <c r="D347" s="105"/>
      <c r="E347" s="105"/>
      <c r="F347" s="105"/>
      <c r="G347" s="105"/>
      <c r="H347" s="105"/>
      <c r="I347" s="105"/>
      <c r="J347" s="105"/>
    </row>
    <row r="348" spans="1:10">
      <c r="A348" s="105"/>
      <c r="B348" s="105"/>
      <c r="C348" s="105"/>
      <c r="D348" s="105"/>
      <c r="E348" s="105"/>
      <c r="F348" s="105"/>
      <c r="G348" s="105"/>
      <c r="H348" s="105"/>
      <c r="I348" s="105"/>
      <c r="J348" s="105"/>
    </row>
    <row r="349" spans="1:10">
      <c r="A349" s="105"/>
      <c r="B349" s="105"/>
      <c r="C349" s="105"/>
      <c r="D349" s="105"/>
      <c r="E349" s="105"/>
      <c r="F349" s="105"/>
      <c r="G349" s="105"/>
      <c r="H349" s="105"/>
      <c r="I349" s="105"/>
      <c r="J349" s="105"/>
    </row>
    <row r="350" spans="1:10">
      <c r="A350" s="105"/>
      <c r="B350" s="105"/>
      <c r="C350" s="105"/>
      <c r="D350" s="105"/>
      <c r="E350" s="105"/>
      <c r="F350" s="105"/>
      <c r="G350" s="105"/>
      <c r="H350" s="105"/>
      <c r="I350" s="105"/>
      <c r="J350" s="105"/>
    </row>
    <row r="351" spans="1:10">
      <c r="A351" s="105"/>
      <c r="B351" s="105"/>
      <c r="C351" s="105"/>
      <c r="D351" s="105"/>
      <c r="E351" s="105"/>
      <c r="F351" s="105"/>
      <c r="G351" s="105"/>
      <c r="H351" s="105"/>
      <c r="I351" s="105"/>
      <c r="J351" s="105"/>
    </row>
    <row r="352" spans="1:10">
      <c r="A352" s="105"/>
      <c r="B352" s="105"/>
      <c r="C352" s="105"/>
      <c r="D352" s="105"/>
      <c r="E352" s="105"/>
      <c r="F352" s="105"/>
      <c r="G352" s="105"/>
      <c r="H352" s="105"/>
      <c r="I352" s="105"/>
      <c r="J352" s="105"/>
    </row>
    <row r="353" spans="1:10">
      <c r="A353" s="105"/>
      <c r="B353" s="105"/>
      <c r="C353" s="105"/>
      <c r="D353" s="105"/>
      <c r="E353" s="105"/>
      <c r="F353" s="105"/>
      <c r="G353" s="105"/>
      <c r="H353" s="105"/>
      <c r="I353" s="105"/>
      <c r="J353" s="105"/>
    </row>
    <row r="354" spans="1:10">
      <c r="A354" s="105"/>
      <c r="B354" s="105"/>
      <c r="C354" s="105"/>
      <c r="D354" s="105"/>
      <c r="E354" s="105"/>
      <c r="F354" s="105"/>
      <c r="G354" s="105"/>
      <c r="H354" s="105"/>
      <c r="I354" s="105"/>
      <c r="J354" s="105"/>
    </row>
    <row r="355" spans="1:10">
      <c r="A355" s="105"/>
      <c r="B355" s="105"/>
      <c r="C355" s="105"/>
      <c r="D355" s="105"/>
      <c r="E355" s="105"/>
      <c r="F355" s="105"/>
      <c r="G355" s="105"/>
      <c r="H355" s="105"/>
      <c r="I355" s="105"/>
      <c r="J355" s="105"/>
    </row>
    <row r="356" spans="1:10">
      <c r="A356" s="105"/>
      <c r="B356" s="105"/>
      <c r="C356" s="105"/>
      <c r="D356" s="105"/>
      <c r="E356" s="105"/>
      <c r="F356" s="105"/>
      <c r="G356" s="105"/>
      <c r="H356" s="105"/>
      <c r="I356" s="105"/>
      <c r="J356" s="105"/>
    </row>
    <row r="357" spans="1:10">
      <c r="A357" s="105"/>
      <c r="B357" s="105"/>
      <c r="C357" s="105"/>
      <c r="D357" s="105"/>
      <c r="E357" s="105"/>
      <c r="F357" s="105"/>
      <c r="G357" s="105"/>
      <c r="H357" s="105"/>
      <c r="I357" s="105"/>
      <c r="J357" s="105"/>
    </row>
    <row r="358" spans="1:10">
      <c r="A358" s="105"/>
      <c r="B358" s="105"/>
      <c r="C358" s="105"/>
      <c r="D358" s="105"/>
      <c r="E358" s="105"/>
      <c r="F358" s="105"/>
      <c r="G358" s="105"/>
      <c r="H358" s="105"/>
      <c r="I358" s="105"/>
      <c r="J358" s="105"/>
    </row>
    <row r="359" spans="1:10">
      <c r="A359" s="105"/>
      <c r="B359" s="105"/>
      <c r="C359" s="105"/>
      <c r="D359" s="105"/>
      <c r="E359" s="105"/>
      <c r="F359" s="105"/>
      <c r="G359" s="105"/>
      <c r="H359" s="105"/>
      <c r="I359" s="105"/>
      <c r="J359" s="105"/>
    </row>
    <row r="360" spans="1:10">
      <c r="A360" s="105"/>
      <c r="B360" s="105"/>
      <c r="C360" s="105"/>
      <c r="D360" s="105"/>
      <c r="E360" s="105"/>
      <c r="F360" s="105"/>
      <c r="G360" s="105"/>
      <c r="H360" s="105"/>
      <c r="I360" s="105"/>
      <c r="J360" s="105"/>
    </row>
    <row r="361" spans="1:10">
      <c r="A361" s="105"/>
      <c r="B361" s="105"/>
      <c r="C361" s="105"/>
      <c r="D361" s="105"/>
      <c r="E361" s="105"/>
      <c r="F361" s="105"/>
      <c r="G361" s="105"/>
      <c r="H361" s="105"/>
      <c r="I361" s="105"/>
      <c r="J361" s="105"/>
    </row>
    <row r="362" spans="1:10">
      <c r="A362" s="105"/>
      <c r="B362" s="105"/>
      <c r="C362" s="105"/>
      <c r="D362" s="105"/>
      <c r="E362" s="105"/>
      <c r="F362" s="105"/>
      <c r="G362" s="105"/>
      <c r="H362" s="105"/>
      <c r="I362" s="105"/>
      <c r="J362" s="105"/>
    </row>
    <row r="363" spans="1:10">
      <c r="A363" s="105"/>
      <c r="B363" s="105"/>
      <c r="C363" s="105"/>
      <c r="D363" s="105"/>
      <c r="E363" s="105"/>
      <c r="F363" s="105"/>
      <c r="G363" s="105"/>
      <c r="H363" s="105"/>
      <c r="I363" s="105"/>
      <c r="J363" s="105"/>
    </row>
    <row r="364" spans="1:10">
      <c r="A364" s="105"/>
      <c r="B364" s="105"/>
      <c r="C364" s="105"/>
      <c r="D364" s="105"/>
      <c r="E364" s="105"/>
      <c r="F364" s="105"/>
      <c r="G364" s="105"/>
      <c r="H364" s="105"/>
      <c r="I364" s="105"/>
      <c r="J364" s="105"/>
    </row>
    <row r="365" spans="1:10">
      <c r="A365" s="105"/>
      <c r="B365" s="105"/>
      <c r="C365" s="105"/>
      <c r="D365" s="105"/>
      <c r="E365" s="105"/>
      <c r="F365" s="105"/>
      <c r="G365" s="105"/>
      <c r="H365" s="105"/>
      <c r="I365" s="105"/>
      <c r="J365" s="105"/>
    </row>
    <row r="366" spans="1:10">
      <c r="A366" s="105"/>
      <c r="B366" s="105"/>
      <c r="C366" s="105"/>
      <c r="D366" s="105"/>
      <c r="E366" s="105"/>
      <c r="F366" s="105"/>
      <c r="G366" s="105"/>
      <c r="H366" s="105"/>
      <c r="I366" s="105"/>
      <c r="J366" s="105"/>
    </row>
    <row r="367" spans="1:10">
      <c r="A367" s="105"/>
      <c r="B367" s="105"/>
      <c r="C367" s="105"/>
      <c r="D367" s="105"/>
      <c r="E367" s="105"/>
      <c r="F367" s="105"/>
      <c r="G367" s="105"/>
      <c r="H367" s="105"/>
      <c r="I367" s="105"/>
      <c r="J367" s="105"/>
    </row>
    <row r="368" spans="1:10">
      <c r="A368" s="105"/>
      <c r="B368" s="105"/>
      <c r="C368" s="105"/>
      <c r="D368" s="105"/>
      <c r="E368" s="105"/>
      <c r="F368" s="105"/>
      <c r="G368" s="105"/>
      <c r="H368" s="105"/>
      <c r="I368" s="105"/>
      <c r="J368" s="105"/>
    </row>
    <row r="369" spans="1:10">
      <c r="A369" s="105"/>
      <c r="B369" s="105"/>
      <c r="C369" s="105"/>
      <c r="D369" s="105"/>
      <c r="E369" s="105"/>
      <c r="F369" s="105"/>
      <c r="G369" s="105"/>
      <c r="H369" s="105"/>
      <c r="I369" s="105"/>
      <c r="J369" s="105"/>
    </row>
    <row r="370" spans="1:10">
      <c r="A370" s="105"/>
      <c r="B370" s="105"/>
      <c r="C370" s="105"/>
      <c r="D370" s="105"/>
      <c r="E370" s="105"/>
      <c r="F370" s="105"/>
      <c r="G370" s="105"/>
      <c r="H370" s="105"/>
      <c r="I370" s="105"/>
      <c r="J370" s="105"/>
    </row>
    <row r="371" spans="1:10">
      <c r="A371" s="105"/>
      <c r="B371" s="105"/>
      <c r="C371" s="105"/>
      <c r="D371" s="105"/>
      <c r="E371" s="105"/>
      <c r="F371" s="105"/>
      <c r="G371" s="105"/>
      <c r="H371" s="105"/>
      <c r="I371" s="105"/>
      <c r="J371" s="105"/>
    </row>
    <row r="372" spans="1:10">
      <c r="A372" s="105"/>
      <c r="B372" s="105"/>
      <c r="C372" s="105"/>
      <c r="D372" s="105"/>
      <c r="E372" s="105"/>
      <c r="F372" s="105"/>
      <c r="G372" s="105"/>
      <c r="H372" s="105"/>
      <c r="I372" s="105"/>
      <c r="J372" s="105"/>
    </row>
    <row r="373" spans="1:10">
      <c r="A373" s="105"/>
      <c r="B373" s="105"/>
      <c r="C373" s="105"/>
      <c r="D373" s="105"/>
      <c r="E373" s="105"/>
      <c r="F373" s="105"/>
      <c r="G373" s="105"/>
      <c r="H373" s="105"/>
      <c r="I373" s="105"/>
      <c r="J373" s="105"/>
    </row>
    <row r="374" spans="1:10">
      <c r="A374" s="105"/>
      <c r="B374" s="105"/>
      <c r="C374" s="105"/>
      <c r="D374" s="105"/>
      <c r="E374" s="105"/>
      <c r="F374" s="105"/>
      <c r="G374" s="105"/>
      <c r="H374" s="105"/>
      <c r="I374" s="105"/>
      <c r="J374" s="105"/>
    </row>
    <row r="375" spans="1:10">
      <c r="A375" s="105"/>
      <c r="B375" s="105"/>
      <c r="C375" s="105"/>
      <c r="D375" s="105"/>
      <c r="E375" s="105"/>
      <c r="F375" s="105"/>
      <c r="G375" s="105"/>
      <c r="H375" s="105"/>
      <c r="I375" s="105"/>
      <c r="J375" s="105"/>
    </row>
    <row r="376" spans="1:10">
      <c r="A376" s="105"/>
      <c r="B376" s="105"/>
      <c r="C376" s="105"/>
      <c r="D376" s="105"/>
      <c r="E376" s="105"/>
      <c r="F376" s="105"/>
      <c r="G376" s="105"/>
      <c r="H376" s="105"/>
      <c r="I376" s="105"/>
      <c r="J376" s="105"/>
    </row>
    <row r="377" spans="1:10">
      <c r="A377" s="105"/>
      <c r="B377" s="105"/>
      <c r="C377" s="105"/>
      <c r="D377" s="105"/>
      <c r="E377" s="105"/>
      <c r="F377" s="105"/>
      <c r="G377" s="105"/>
      <c r="H377" s="105"/>
      <c r="I377" s="105"/>
      <c r="J377" s="105"/>
    </row>
    <row r="378" spans="1:10">
      <c r="A378" s="105"/>
      <c r="B378" s="105"/>
      <c r="C378" s="105"/>
      <c r="D378" s="105"/>
      <c r="E378" s="105"/>
      <c r="F378" s="105"/>
      <c r="G378" s="105"/>
      <c r="H378" s="105"/>
      <c r="I378" s="105"/>
      <c r="J378" s="105"/>
    </row>
    <row r="379" spans="1:10">
      <c r="A379" s="105"/>
      <c r="B379" s="105"/>
      <c r="C379" s="105"/>
      <c r="D379" s="105"/>
      <c r="E379" s="105"/>
      <c r="F379" s="105"/>
      <c r="G379" s="105"/>
      <c r="H379" s="105"/>
      <c r="I379" s="105"/>
      <c r="J379" s="105"/>
    </row>
    <row r="380" spans="1:10">
      <c r="A380" s="105"/>
      <c r="B380" s="105"/>
      <c r="C380" s="105"/>
      <c r="D380" s="105"/>
      <c r="E380" s="105"/>
      <c r="F380" s="105"/>
      <c r="G380" s="105"/>
      <c r="H380" s="105"/>
      <c r="I380" s="105"/>
      <c r="J380" s="105"/>
    </row>
    <row r="381" spans="1:10">
      <c r="A381" s="105"/>
      <c r="B381" s="105"/>
      <c r="C381" s="105"/>
      <c r="D381" s="105"/>
      <c r="E381" s="105"/>
      <c r="F381" s="105"/>
      <c r="G381" s="105"/>
      <c r="H381" s="105"/>
      <c r="I381" s="105"/>
      <c r="J381" s="105"/>
    </row>
    <row r="382" spans="1:10">
      <c r="A382" s="105"/>
      <c r="B382" s="105"/>
      <c r="C382" s="105"/>
      <c r="D382" s="105"/>
      <c r="E382" s="105"/>
      <c r="F382" s="105"/>
      <c r="G382" s="105"/>
      <c r="H382" s="105"/>
      <c r="I382" s="105"/>
      <c r="J382" s="105"/>
    </row>
    <row r="383" spans="1:10">
      <c r="A383" s="105"/>
      <c r="B383" s="105"/>
      <c r="C383" s="105"/>
      <c r="D383" s="105"/>
      <c r="E383" s="105"/>
      <c r="F383" s="105"/>
      <c r="G383" s="105"/>
      <c r="H383" s="105"/>
      <c r="I383" s="105"/>
      <c r="J383" s="105"/>
    </row>
    <row r="384" spans="1:10">
      <c r="A384" s="105"/>
      <c r="B384" s="105"/>
      <c r="C384" s="105"/>
      <c r="D384" s="105"/>
      <c r="E384" s="105"/>
      <c r="F384" s="105"/>
      <c r="G384" s="105"/>
      <c r="H384" s="105"/>
      <c r="I384" s="105"/>
      <c r="J384" s="105"/>
    </row>
    <row r="385" spans="1:10">
      <c r="A385" s="105"/>
      <c r="B385" s="105"/>
      <c r="C385" s="105"/>
      <c r="D385" s="105"/>
      <c r="E385" s="105"/>
      <c r="F385" s="105"/>
      <c r="G385" s="105"/>
      <c r="H385" s="105"/>
      <c r="I385" s="105"/>
      <c r="J385" s="105"/>
    </row>
    <row r="386" spans="1:10">
      <c r="A386" s="105"/>
      <c r="B386" s="105"/>
      <c r="C386" s="105"/>
      <c r="D386" s="105"/>
      <c r="E386" s="105"/>
      <c r="F386" s="105"/>
      <c r="G386" s="105"/>
      <c r="H386" s="105"/>
      <c r="I386" s="105"/>
      <c r="J386" s="105"/>
    </row>
    <row r="387" spans="1:10">
      <c r="A387" s="105"/>
      <c r="B387" s="105"/>
      <c r="C387" s="105"/>
      <c r="D387" s="105"/>
      <c r="E387" s="105"/>
      <c r="F387" s="105"/>
      <c r="G387" s="105"/>
      <c r="H387" s="105"/>
      <c r="I387" s="105"/>
      <c r="J387" s="105"/>
    </row>
    <row r="388" spans="1:10">
      <c r="A388" s="105"/>
      <c r="B388" s="105"/>
      <c r="C388" s="105"/>
      <c r="D388" s="105"/>
      <c r="E388" s="105"/>
      <c r="F388" s="105"/>
      <c r="G388" s="105"/>
      <c r="H388" s="105"/>
      <c r="I388" s="105"/>
      <c r="J388" s="105"/>
    </row>
    <row r="389" spans="1:10">
      <c r="A389" s="105"/>
      <c r="B389" s="105"/>
      <c r="C389" s="105"/>
      <c r="D389" s="105"/>
      <c r="E389" s="105"/>
      <c r="F389" s="105"/>
      <c r="G389" s="105"/>
      <c r="H389" s="105"/>
      <c r="I389" s="105"/>
      <c r="J389" s="105"/>
    </row>
    <row r="390" spans="1:10">
      <c r="A390" s="105"/>
      <c r="B390" s="105"/>
      <c r="C390" s="105"/>
      <c r="D390" s="105"/>
      <c r="E390" s="105"/>
      <c r="F390" s="105"/>
      <c r="G390" s="105"/>
      <c r="H390" s="105"/>
      <c r="I390" s="105"/>
      <c r="J390" s="105"/>
    </row>
    <row r="391" spans="1:10">
      <c r="A391" s="105"/>
      <c r="B391" s="105"/>
      <c r="C391" s="105"/>
      <c r="D391" s="105"/>
      <c r="E391" s="105"/>
      <c r="F391" s="105"/>
      <c r="G391" s="105"/>
      <c r="H391" s="105"/>
      <c r="I391" s="105"/>
      <c r="J391" s="105"/>
    </row>
    <row r="392" spans="1:10">
      <c r="A392" s="105"/>
      <c r="B392" s="105"/>
      <c r="C392" s="105"/>
      <c r="D392" s="105"/>
      <c r="E392" s="105"/>
      <c r="F392" s="105"/>
      <c r="G392" s="105"/>
      <c r="H392" s="105"/>
      <c r="I392" s="105"/>
      <c r="J392" s="105"/>
    </row>
    <row r="393" spans="1:10">
      <c r="A393" s="105"/>
      <c r="B393" s="105"/>
      <c r="C393" s="105"/>
      <c r="D393" s="105"/>
      <c r="E393" s="105"/>
      <c r="F393" s="105"/>
      <c r="G393" s="105"/>
      <c r="H393" s="105"/>
      <c r="I393" s="105"/>
      <c r="J393" s="105"/>
    </row>
    <row r="394" spans="1:10">
      <c r="A394" s="105"/>
      <c r="B394" s="105"/>
      <c r="C394" s="105"/>
      <c r="D394" s="105"/>
      <c r="E394" s="105"/>
      <c r="F394" s="105"/>
      <c r="G394" s="105"/>
      <c r="H394" s="105"/>
      <c r="I394" s="105"/>
      <c r="J394" s="105"/>
    </row>
    <row r="395" spans="1:10">
      <c r="A395" s="105"/>
      <c r="B395" s="105"/>
      <c r="C395" s="105"/>
      <c r="D395" s="105"/>
      <c r="E395" s="105"/>
      <c r="F395" s="105"/>
      <c r="G395" s="105"/>
      <c r="H395" s="105"/>
      <c r="I395" s="105"/>
      <c r="J395" s="105"/>
    </row>
    <row r="396" spans="1:10">
      <c r="A396" s="105"/>
      <c r="B396" s="105"/>
      <c r="C396" s="105"/>
      <c r="D396" s="105"/>
      <c r="E396" s="105"/>
      <c r="F396" s="105"/>
      <c r="G396" s="105"/>
      <c r="H396" s="105"/>
      <c r="I396" s="105"/>
      <c r="J396" s="105"/>
    </row>
    <row r="397" spans="1:10">
      <c r="A397" s="105"/>
      <c r="B397" s="105"/>
      <c r="C397" s="105"/>
      <c r="D397" s="105"/>
      <c r="E397" s="105"/>
      <c r="F397" s="105"/>
      <c r="G397" s="105"/>
      <c r="H397" s="105"/>
      <c r="I397" s="105"/>
      <c r="J397" s="105"/>
    </row>
    <row r="398" spans="1:10">
      <c r="A398" s="105"/>
      <c r="B398" s="105"/>
      <c r="C398" s="105"/>
      <c r="D398" s="105"/>
      <c r="E398" s="105"/>
      <c r="F398" s="105"/>
      <c r="G398" s="105"/>
      <c r="H398" s="105"/>
      <c r="I398" s="105"/>
      <c r="J398" s="105"/>
    </row>
    <row r="399" spans="1:10">
      <c r="A399" s="105"/>
      <c r="B399" s="105"/>
      <c r="C399" s="105"/>
      <c r="D399" s="105"/>
      <c r="E399" s="105"/>
      <c r="F399" s="105"/>
      <c r="G399" s="105"/>
      <c r="H399" s="105"/>
      <c r="I399" s="105"/>
      <c r="J399" s="105"/>
    </row>
    <row r="400" spans="1:10">
      <c r="A400" s="105"/>
      <c r="B400" s="105"/>
      <c r="C400" s="105"/>
      <c r="D400" s="105"/>
      <c r="E400" s="105"/>
      <c r="F400" s="105"/>
      <c r="G400" s="105"/>
      <c r="H400" s="105"/>
      <c r="I400" s="105"/>
      <c r="J400" s="105"/>
    </row>
    <row r="401" spans="1:10">
      <c r="A401" s="105"/>
      <c r="B401" s="105"/>
      <c r="C401" s="105"/>
      <c r="D401" s="105"/>
      <c r="E401" s="105"/>
      <c r="F401" s="105"/>
      <c r="G401" s="105"/>
      <c r="H401" s="105"/>
      <c r="I401" s="105"/>
      <c r="J401" s="105"/>
    </row>
    <row r="402" spans="1:10">
      <c r="A402" s="105"/>
      <c r="B402" s="105"/>
      <c r="C402" s="105"/>
      <c r="D402" s="105"/>
      <c r="E402" s="105"/>
      <c r="F402" s="105"/>
      <c r="G402" s="105"/>
      <c r="H402" s="105"/>
      <c r="I402" s="105"/>
      <c r="J402" s="105"/>
    </row>
    <row r="403" spans="1:10">
      <c r="A403" s="105"/>
      <c r="B403" s="105"/>
      <c r="C403" s="105"/>
      <c r="D403" s="105"/>
      <c r="E403" s="105"/>
      <c r="F403" s="105"/>
      <c r="G403" s="105"/>
      <c r="H403" s="105"/>
      <c r="I403" s="105"/>
      <c r="J403" s="105"/>
    </row>
    <row r="404" spans="1:10">
      <c r="A404" s="105"/>
      <c r="B404" s="105"/>
      <c r="C404" s="105"/>
      <c r="D404" s="105"/>
      <c r="E404" s="105"/>
      <c r="F404" s="105"/>
      <c r="G404" s="105"/>
      <c r="H404" s="105"/>
      <c r="I404" s="105"/>
      <c r="J404" s="105"/>
    </row>
    <row r="405" spans="1:10">
      <c r="A405" s="105"/>
      <c r="B405" s="105"/>
      <c r="C405" s="105"/>
      <c r="D405" s="105"/>
      <c r="E405" s="105"/>
      <c r="F405" s="105"/>
      <c r="G405" s="105"/>
      <c r="H405" s="105"/>
      <c r="I405" s="105"/>
      <c r="J405" s="105"/>
    </row>
    <row r="406" spans="1:10">
      <c r="A406" s="105"/>
      <c r="B406" s="105"/>
      <c r="C406" s="105"/>
      <c r="D406" s="105"/>
      <c r="E406" s="105"/>
      <c r="F406" s="105"/>
      <c r="G406" s="105"/>
      <c r="H406" s="105"/>
      <c r="I406" s="105"/>
      <c r="J406" s="105"/>
    </row>
    <row r="407" spans="1:10">
      <c r="A407" s="105"/>
      <c r="B407" s="105"/>
      <c r="C407" s="105"/>
      <c r="D407" s="105"/>
      <c r="E407" s="105"/>
      <c r="F407" s="105"/>
      <c r="G407" s="105"/>
      <c r="H407" s="105"/>
      <c r="I407" s="105"/>
      <c r="J407" s="105"/>
    </row>
    <row r="408" spans="1:10">
      <c r="A408" s="105"/>
      <c r="B408" s="105"/>
      <c r="C408" s="105"/>
      <c r="D408" s="105"/>
      <c r="E408" s="105"/>
      <c r="F408" s="105"/>
      <c r="G408" s="105"/>
      <c r="H408" s="105"/>
      <c r="I408" s="105"/>
      <c r="J408" s="105"/>
    </row>
    <row r="409" spans="1:10">
      <c r="A409" s="105"/>
      <c r="B409" s="105"/>
      <c r="C409" s="105"/>
      <c r="D409" s="105"/>
      <c r="E409" s="105"/>
      <c r="F409" s="105"/>
      <c r="G409" s="105"/>
      <c r="H409" s="105"/>
      <c r="I409" s="105"/>
      <c r="J409" s="105"/>
    </row>
    <row r="410" spans="1:10">
      <c r="A410" s="105"/>
      <c r="B410" s="105"/>
      <c r="C410" s="105"/>
      <c r="D410" s="105"/>
      <c r="E410" s="105"/>
      <c r="F410" s="105"/>
      <c r="G410" s="105"/>
      <c r="H410" s="105"/>
      <c r="I410" s="105"/>
      <c r="J410" s="105"/>
    </row>
    <row r="411" spans="1:10">
      <c r="A411" s="105"/>
      <c r="B411" s="105"/>
      <c r="C411" s="105"/>
      <c r="D411" s="105"/>
      <c r="E411" s="105"/>
      <c r="F411" s="105"/>
      <c r="G411" s="105"/>
      <c r="H411" s="105"/>
      <c r="I411" s="105"/>
      <c r="J411" s="105"/>
    </row>
    <row r="412" spans="1:10">
      <c r="A412" s="105"/>
      <c r="B412" s="105"/>
      <c r="C412" s="105"/>
      <c r="D412" s="105"/>
      <c r="E412" s="105"/>
      <c r="F412" s="105"/>
      <c r="G412" s="105"/>
      <c r="H412" s="105"/>
      <c r="I412" s="105"/>
      <c r="J412" s="105"/>
    </row>
    <row r="413" spans="1:10">
      <c r="A413" s="105"/>
      <c r="B413" s="105"/>
      <c r="C413" s="105"/>
      <c r="D413" s="105"/>
      <c r="E413" s="105"/>
      <c r="F413" s="105"/>
      <c r="G413" s="105"/>
      <c r="H413" s="105"/>
      <c r="I413" s="105"/>
      <c r="J413" s="105"/>
    </row>
    <row r="414" spans="1:10">
      <c r="A414" s="105"/>
      <c r="B414" s="105"/>
      <c r="C414" s="105"/>
      <c r="D414" s="105"/>
      <c r="E414" s="105"/>
      <c r="F414" s="105"/>
      <c r="G414" s="105"/>
      <c r="H414" s="105"/>
      <c r="I414" s="105"/>
      <c r="J414" s="105"/>
    </row>
    <row r="415" spans="1:10">
      <c r="A415" s="105"/>
      <c r="B415" s="105"/>
      <c r="C415" s="105"/>
      <c r="D415" s="105"/>
      <c r="E415" s="105"/>
      <c r="F415" s="105"/>
      <c r="G415" s="105"/>
      <c r="H415" s="105"/>
      <c r="I415" s="105"/>
      <c r="J415" s="105"/>
    </row>
    <row r="416" spans="1:10">
      <c r="A416" s="105"/>
      <c r="B416" s="105"/>
      <c r="C416" s="105"/>
      <c r="D416" s="105"/>
      <c r="E416" s="105"/>
      <c r="F416" s="105"/>
      <c r="G416" s="105"/>
      <c r="H416" s="105"/>
      <c r="I416" s="105"/>
      <c r="J416" s="105"/>
    </row>
    <row r="417" spans="1:10">
      <c r="A417" s="105"/>
      <c r="B417" s="105"/>
      <c r="C417" s="105"/>
      <c r="D417" s="105"/>
      <c r="E417" s="105"/>
      <c r="F417" s="105"/>
      <c r="G417" s="105"/>
      <c r="H417" s="105"/>
      <c r="I417" s="105"/>
      <c r="J417" s="105"/>
    </row>
    <row r="418" spans="1:10">
      <c r="A418" s="105"/>
      <c r="B418" s="105"/>
      <c r="C418" s="105"/>
      <c r="D418" s="105"/>
      <c r="E418" s="105"/>
      <c r="F418" s="105"/>
      <c r="G418" s="105"/>
      <c r="H418" s="105"/>
      <c r="I418" s="105"/>
      <c r="J418" s="105"/>
    </row>
    <row r="419" spans="1:10">
      <c r="A419" s="105"/>
      <c r="B419" s="105"/>
      <c r="C419" s="105"/>
      <c r="D419" s="105"/>
      <c r="E419" s="105"/>
      <c r="F419" s="105"/>
      <c r="G419" s="105"/>
      <c r="H419" s="105"/>
      <c r="I419" s="105"/>
      <c r="J419" s="105"/>
    </row>
    <row r="420" spans="1:10">
      <c r="A420" s="105"/>
      <c r="B420" s="105"/>
      <c r="C420" s="105"/>
      <c r="D420" s="105"/>
      <c r="E420" s="105"/>
      <c r="F420" s="105"/>
      <c r="G420" s="105"/>
      <c r="H420" s="105"/>
      <c r="I420" s="105"/>
      <c r="J420" s="105"/>
    </row>
    <row r="421" spans="1:10">
      <c r="A421" s="105"/>
      <c r="B421" s="105"/>
      <c r="C421" s="105"/>
      <c r="D421" s="105"/>
      <c r="E421" s="105"/>
      <c r="F421" s="105"/>
      <c r="G421" s="105"/>
      <c r="H421" s="105"/>
      <c r="I421" s="105"/>
      <c r="J421" s="105"/>
    </row>
    <row r="422" spans="1:10">
      <c r="A422" s="105"/>
      <c r="B422" s="105"/>
      <c r="C422" s="105"/>
      <c r="D422" s="105"/>
      <c r="E422" s="105"/>
      <c r="F422" s="105"/>
      <c r="G422" s="105"/>
      <c r="H422" s="105"/>
      <c r="I422" s="105"/>
      <c r="J422" s="105"/>
    </row>
    <row r="423" spans="1:10">
      <c r="A423" s="105"/>
      <c r="B423" s="105"/>
      <c r="C423" s="105"/>
      <c r="D423" s="105"/>
      <c r="E423" s="105"/>
      <c r="F423" s="105"/>
      <c r="G423" s="105"/>
      <c r="H423" s="105"/>
      <c r="I423" s="105"/>
      <c r="J423" s="105"/>
    </row>
    <row r="424" spans="1:10">
      <c r="A424" s="105"/>
      <c r="B424" s="105"/>
      <c r="C424" s="105"/>
      <c r="D424" s="105"/>
      <c r="E424" s="105"/>
      <c r="F424" s="105"/>
      <c r="G424" s="105"/>
      <c r="H424" s="105"/>
      <c r="I424" s="105"/>
      <c r="J424" s="105"/>
    </row>
    <row r="425" spans="1:10">
      <c r="A425" s="105"/>
      <c r="B425" s="105"/>
      <c r="C425" s="105"/>
      <c r="D425" s="105"/>
      <c r="E425" s="105"/>
      <c r="F425" s="105"/>
      <c r="G425" s="105"/>
      <c r="H425" s="105"/>
      <c r="I425" s="105"/>
      <c r="J425" s="105"/>
    </row>
    <row r="426" spans="1:10">
      <c r="A426" s="105"/>
      <c r="B426" s="105"/>
      <c r="C426" s="105"/>
      <c r="D426" s="105"/>
      <c r="E426" s="105"/>
      <c r="F426" s="105"/>
      <c r="G426" s="105"/>
      <c r="H426" s="105"/>
      <c r="I426" s="105"/>
      <c r="J426" s="105"/>
    </row>
    <row r="427" spans="1:10">
      <c r="A427" s="105"/>
      <c r="B427" s="105"/>
      <c r="C427" s="105"/>
      <c r="D427" s="105"/>
      <c r="E427" s="105"/>
      <c r="F427" s="105"/>
      <c r="G427" s="105"/>
      <c r="H427" s="105"/>
      <c r="I427" s="105"/>
      <c r="J427" s="105"/>
    </row>
    <row r="428" spans="1:10">
      <c r="A428" s="105"/>
      <c r="B428" s="105"/>
      <c r="C428" s="105"/>
      <c r="D428" s="105"/>
      <c r="E428" s="105"/>
      <c r="F428" s="105"/>
      <c r="G428" s="105"/>
      <c r="H428" s="105"/>
      <c r="I428" s="105"/>
      <c r="J428" s="105"/>
    </row>
    <row r="429" spans="1:10">
      <c r="A429" s="105"/>
      <c r="B429" s="105"/>
      <c r="C429" s="105"/>
      <c r="D429" s="105"/>
      <c r="E429" s="105"/>
      <c r="F429" s="105"/>
      <c r="G429" s="105"/>
      <c r="H429" s="105"/>
      <c r="I429" s="105"/>
      <c r="J429" s="105"/>
    </row>
    <row r="430" spans="1:10">
      <c r="A430" s="105"/>
      <c r="B430" s="105"/>
      <c r="C430" s="105"/>
      <c r="D430" s="105"/>
      <c r="E430" s="105"/>
      <c r="F430" s="105"/>
      <c r="G430" s="105"/>
      <c r="H430" s="105"/>
      <c r="I430" s="105"/>
      <c r="J430" s="105"/>
    </row>
    <row r="431" spans="1:10">
      <c r="A431" s="105"/>
      <c r="B431" s="105"/>
      <c r="C431" s="105"/>
      <c r="D431" s="105"/>
      <c r="E431" s="105"/>
      <c r="F431" s="105"/>
      <c r="G431" s="105"/>
      <c r="H431" s="105"/>
      <c r="I431" s="105"/>
      <c r="J431" s="105"/>
    </row>
    <row r="432" spans="1:10">
      <c r="A432" s="105"/>
      <c r="B432" s="105"/>
      <c r="C432" s="105"/>
      <c r="D432" s="105"/>
      <c r="E432" s="105"/>
      <c r="F432" s="105"/>
      <c r="G432" s="105"/>
      <c r="H432" s="105"/>
      <c r="I432" s="105"/>
      <c r="J432" s="105"/>
    </row>
    <row r="433" spans="1:10">
      <c r="A433" s="105"/>
      <c r="B433" s="105"/>
      <c r="C433" s="105"/>
      <c r="D433" s="105"/>
      <c r="E433" s="105"/>
      <c r="F433" s="105"/>
      <c r="G433" s="105"/>
      <c r="H433" s="105"/>
      <c r="I433" s="105"/>
      <c r="J433" s="105"/>
    </row>
    <row r="434" spans="1:10">
      <c r="A434" s="105"/>
      <c r="B434" s="105"/>
      <c r="C434" s="105"/>
      <c r="D434" s="105"/>
      <c r="E434" s="105"/>
      <c r="F434" s="105"/>
      <c r="G434" s="105"/>
      <c r="H434" s="105"/>
      <c r="I434" s="105"/>
      <c r="J434" s="105"/>
    </row>
    <row r="435" spans="1:10">
      <c r="A435" s="105"/>
      <c r="B435" s="105"/>
      <c r="C435" s="105"/>
      <c r="D435" s="105"/>
      <c r="E435" s="105"/>
      <c r="F435" s="105"/>
      <c r="G435" s="105"/>
      <c r="H435" s="105"/>
      <c r="I435" s="105"/>
      <c r="J435" s="105"/>
    </row>
    <row r="436" spans="1:10">
      <c r="A436" s="105"/>
      <c r="B436" s="105"/>
      <c r="C436" s="105"/>
      <c r="D436" s="105"/>
      <c r="E436" s="105"/>
      <c r="F436" s="105"/>
      <c r="G436" s="105"/>
      <c r="H436" s="105"/>
      <c r="I436" s="105"/>
      <c r="J436" s="105"/>
    </row>
    <row r="437" spans="1:10">
      <c r="A437" s="105"/>
      <c r="B437" s="105"/>
      <c r="C437" s="105"/>
      <c r="D437" s="105"/>
      <c r="E437" s="105"/>
      <c r="F437" s="105"/>
      <c r="G437" s="105"/>
      <c r="H437" s="105"/>
      <c r="I437" s="105"/>
      <c r="J437" s="105"/>
    </row>
    <row r="438" spans="1:10">
      <c r="A438" s="105"/>
      <c r="B438" s="105"/>
      <c r="C438" s="105"/>
      <c r="D438" s="105"/>
      <c r="E438" s="105"/>
      <c r="F438" s="105"/>
      <c r="G438" s="105"/>
      <c r="H438" s="105"/>
      <c r="I438" s="105"/>
      <c r="J438" s="105"/>
    </row>
    <row r="439" spans="1:10">
      <c r="A439" s="105"/>
      <c r="B439" s="105"/>
      <c r="C439" s="105"/>
      <c r="D439" s="105"/>
      <c r="E439" s="105"/>
      <c r="F439" s="105"/>
      <c r="G439" s="105"/>
      <c r="H439" s="105"/>
      <c r="I439" s="105"/>
      <c r="J439" s="105"/>
    </row>
    <row r="440" spans="1:10">
      <c r="A440" s="105"/>
      <c r="B440" s="105"/>
      <c r="C440" s="105"/>
      <c r="D440" s="105"/>
      <c r="E440" s="105"/>
      <c r="F440" s="105"/>
      <c r="G440" s="105"/>
      <c r="H440" s="105"/>
      <c r="I440" s="105"/>
      <c r="J440" s="105"/>
    </row>
    <row r="441" spans="1:10">
      <c r="A441" s="105"/>
      <c r="B441" s="105"/>
      <c r="C441" s="105"/>
      <c r="D441" s="105"/>
      <c r="E441" s="105"/>
      <c r="F441" s="105"/>
      <c r="G441" s="105"/>
      <c r="H441" s="105"/>
      <c r="I441" s="105"/>
      <c r="J441" s="105"/>
    </row>
    <row r="442" spans="1:10">
      <c r="A442" s="105"/>
      <c r="B442" s="105"/>
      <c r="C442" s="105"/>
      <c r="D442" s="105"/>
      <c r="E442" s="105"/>
      <c r="F442" s="105"/>
      <c r="G442" s="105"/>
      <c r="H442" s="105"/>
      <c r="I442" s="105"/>
      <c r="J442" s="105"/>
    </row>
    <row r="443" spans="1:10">
      <c r="A443" s="105"/>
      <c r="B443" s="105"/>
      <c r="C443" s="105"/>
      <c r="D443" s="105"/>
      <c r="E443" s="105"/>
      <c r="F443" s="105"/>
      <c r="G443" s="105"/>
      <c r="H443" s="105"/>
      <c r="I443" s="105"/>
      <c r="J443" s="105"/>
    </row>
    <row r="444" spans="1:10">
      <c r="A444" s="105"/>
      <c r="B444" s="105"/>
      <c r="C444" s="105"/>
      <c r="D444" s="105"/>
      <c r="E444" s="105"/>
      <c r="F444" s="105"/>
      <c r="G444" s="105"/>
      <c r="H444" s="105"/>
      <c r="I444" s="105"/>
      <c r="J444" s="105"/>
    </row>
    <row r="445" spans="1:10">
      <c r="A445" s="105"/>
      <c r="B445" s="105"/>
      <c r="C445" s="105"/>
      <c r="D445" s="105"/>
      <c r="E445" s="105"/>
      <c r="F445" s="105"/>
      <c r="G445" s="105"/>
      <c r="H445" s="105"/>
      <c r="I445" s="105"/>
      <c r="J445" s="105"/>
    </row>
    <row r="446" spans="1:10">
      <c r="A446" s="105"/>
      <c r="B446" s="105"/>
      <c r="C446" s="105"/>
      <c r="D446" s="105"/>
      <c r="E446" s="105"/>
      <c r="F446" s="105"/>
      <c r="G446" s="105"/>
      <c r="H446" s="105"/>
      <c r="I446" s="105"/>
      <c r="J446" s="105"/>
    </row>
    <row r="447" spans="1:10">
      <c r="A447" s="105"/>
      <c r="B447" s="105"/>
      <c r="C447" s="105"/>
      <c r="D447" s="105"/>
      <c r="E447" s="105"/>
      <c r="F447" s="105"/>
      <c r="G447" s="105"/>
      <c r="H447" s="105"/>
      <c r="I447" s="105"/>
      <c r="J447" s="105"/>
    </row>
    <row r="448" spans="1:10">
      <c r="A448" s="105"/>
      <c r="B448" s="105"/>
      <c r="C448" s="105"/>
      <c r="D448" s="105"/>
      <c r="E448" s="105"/>
      <c r="F448" s="105"/>
      <c r="G448" s="105"/>
      <c r="H448" s="105"/>
      <c r="I448" s="105"/>
      <c r="J448" s="105"/>
    </row>
    <row r="449" spans="1:10">
      <c r="A449" s="105"/>
      <c r="B449" s="105"/>
      <c r="C449" s="105"/>
      <c r="D449" s="105"/>
      <c r="E449" s="105"/>
      <c r="F449" s="105"/>
      <c r="G449" s="105"/>
      <c r="H449" s="105"/>
      <c r="I449" s="105"/>
      <c r="J449" s="105"/>
    </row>
    <row r="450" spans="1:10">
      <c r="A450" s="105"/>
      <c r="B450" s="105"/>
      <c r="C450" s="105"/>
      <c r="D450" s="105"/>
      <c r="E450" s="105"/>
      <c r="F450" s="105"/>
      <c r="G450" s="105"/>
      <c r="H450" s="105"/>
      <c r="I450" s="105"/>
      <c r="J450" s="105"/>
    </row>
    <row r="451" spans="1:10">
      <c r="A451" s="105"/>
      <c r="B451" s="105"/>
      <c r="C451" s="105"/>
      <c r="D451" s="105"/>
      <c r="E451" s="105"/>
      <c r="F451" s="105"/>
      <c r="G451" s="105"/>
      <c r="H451" s="105"/>
      <c r="I451" s="105"/>
      <c r="J451" s="105"/>
    </row>
    <row r="452" spans="1:10">
      <c r="A452" s="105"/>
      <c r="B452" s="105"/>
      <c r="C452" s="105"/>
      <c r="D452" s="105"/>
      <c r="E452" s="105"/>
      <c r="F452" s="105"/>
      <c r="G452" s="105"/>
      <c r="H452" s="105"/>
      <c r="I452" s="105"/>
      <c r="J452" s="105"/>
    </row>
    <row r="453" spans="1:10">
      <c r="A453" s="105"/>
      <c r="B453" s="105"/>
      <c r="C453" s="105"/>
      <c r="D453" s="105"/>
      <c r="E453" s="105"/>
      <c r="F453" s="105"/>
      <c r="G453" s="105"/>
      <c r="H453" s="105"/>
      <c r="I453" s="105"/>
      <c r="J453" s="105"/>
    </row>
    <row r="454" spans="1:10">
      <c r="A454" s="105"/>
      <c r="B454" s="105"/>
      <c r="C454" s="105"/>
      <c r="D454" s="105"/>
      <c r="E454" s="105"/>
      <c r="F454" s="105"/>
      <c r="G454" s="105"/>
      <c r="H454" s="105"/>
      <c r="I454" s="105"/>
      <c r="J454" s="105"/>
    </row>
    <row r="455" spans="1:10">
      <c r="A455" s="105"/>
      <c r="B455" s="105"/>
      <c r="C455" s="105"/>
      <c r="D455" s="105"/>
      <c r="E455" s="105"/>
      <c r="F455" s="105"/>
      <c r="G455" s="105"/>
      <c r="H455" s="105"/>
      <c r="I455" s="105"/>
      <c r="J455" s="105"/>
    </row>
    <row r="456" spans="1:10">
      <c r="A456" s="105"/>
      <c r="B456" s="105"/>
      <c r="C456" s="105"/>
      <c r="D456" s="105"/>
      <c r="E456" s="105"/>
      <c r="F456" s="105"/>
      <c r="G456" s="105"/>
      <c r="H456" s="105"/>
      <c r="I456" s="105"/>
      <c r="J456" s="105"/>
    </row>
    <row r="457" spans="1:10">
      <c r="A457" s="105"/>
      <c r="B457" s="105"/>
      <c r="C457" s="105"/>
      <c r="D457" s="105"/>
      <c r="E457" s="105"/>
      <c r="F457" s="105"/>
      <c r="G457" s="105"/>
      <c r="H457" s="105"/>
      <c r="I457" s="105"/>
      <c r="J457" s="105"/>
    </row>
    <row r="458" spans="1:10">
      <c r="A458" s="105"/>
      <c r="B458" s="105"/>
      <c r="C458" s="105"/>
      <c r="D458" s="105"/>
      <c r="E458" s="105"/>
      <c r="F458" s="105"/>
      <c r="G458" s="105"/>
      <c r="H458" s="105"/>
      <c r="I458" s="105"/>
      <c r="J458" s="105"/>
    </row>
    <row r="459" spans="1:10">
      <c r="A459" s="105"/>
      <c r="B459" s="105"/>
      <c r="C459" s="105"/>
      <c r="D459" s="105"/>
      <c r="E459" s="105"/>
      <c r="F459" s="105"/>
      <c r="G459" s="105"/>
      <c r="H459" s="105"/>
      <c r="I459" s="105"/>
      <c r="J459" s="105"/>
    </row>
    <row r="460" spans="1:10">
      <c r="A460" s="105"/>
      <c r="B460" s="105"/>
      <c r="C460" s="105"/>
      <c r="D460" s="105"/>
      <c r="E460" s="105"/>
      <c r="F460" s="105"/>
      <c r="G460" s="105"/>
      <c r="H460" s="105"/>
      <c r="I460" s="105"/>
      <c r="J460" s="105"/>
    </row>
    <row r="461" spans="1:10">
      <c r="A461" s="105"/>
      <c r="B461" s="105"/>
      <c r="C461" s="105"/>
      <c r="D461" s="105"/>
      <c r="E461" s="105"/>
      <c r="F461" s="105"/>
      <c r="G461" s="105"/>
      <c r="H461" s="105"/>
      <c r="I461" s="105"/>
      <c r="J461" s="105"/>
    </row>
    <row r="462" spans="1:10">
      <c r="A462" s="105"/>
      <c r="B462" s="105"/>
      <c r="C462" s="105"/>
      <c r="D462" s="105"/>
      <c r="E462" s="105"/>
      <c r="F462" s="105"/>
      <c r="G462" s="105"/>
      <c r="H462" s="105"/>
      <c r="I462" s="105"/>
      <c r="J462" s="105"/>
    </row>
    <row r="463" spans="1:10">
      <c r="A463" s="105"/>
      <c r="B463" s="105"/>
      <c r="C463" s="105"/>
      <c r="D463" s="105"/>
      <c r="E463" s="105"/>
      <c r="F463" s="105"/>
      <c r="G463" s="105"/>
      <c r="H463" s="105"/>
      <c r="I463" s="105"/>
      <c r="J463" s="105"/>
    </row>
    <row r="464" spans="1:10">
      <c r="A464" s="105"/>
      <c r="B464" s="105"/>
      <c r="C464" s="105"/>
      <c r="D464" s="105"/>
      <c r="E464" s="105"/>
      <c r="F464" s="105"/>
      <c r="G464" s="105"/>
      <c r="H464" s="105"/>
      <c r="I464" s="105"/>
      <c r="J464" s="105"/>
    </row>
    <row r="465" spans="1:10">
      <c r="A465" s="105"/>
      <c r="B465" s="105"/>
      <c r="C465" s="105"/>
      <c r="D465" s="105"/>
      <c r="E465" s="105"/>
      <c r="F465" s="105"/>
      <c r="G465" s="105"/>
      <c r="H465" s="105"/>
      <c r="I465" s="105"/>
      <c r="J465" s="105"/>
    </row>
    <row r="466" spans="1:10">
      <c r="A466" s="105"/>
      <c r="B466" s="105"/>
      <c r="C466" s="105"/>
      <c r="D466" s="105"/>
      <c r="E466" s="105"/>
      <c r="F466" s="105"/>
      <c r="G466" s="105"/>
      <c r="H466" s="105"/>
      <c r="I466" s="105"/>
      <c r="J466" s="105"/>
    </row>
    <row r="467" spans="1:10">
      <c r="A467" s="105"/>
      <c r="B467" s="105"/>
      <c r="C467" s="105"/>
      <c r="D467" s="105"/>
      <c r="E467" s="105"/>
      <c r="F467" s="105"/>
      <c r="G467" s="105"/>
      <c r="H467" s="105"/>
      <c r="I467" s="105"/>
      <c r="J467" s="105"/>
    </row>
    <row r="468" spans="1:10">
      <c r="A468" s="105"/>
      <c r="B468" s="105"/>
      <c r="C468" s="105"/>
      <c r="D468" s="105"/>
      <c r="E468" s="105"/>
      <c r="F468" s="105"/>
      <c r="G468" s="105"/>
      <c r="H468" s="105"/>
      <c r="I468" s="105"/>
      <c r="J468" s="105"/>
    </row>
    <row r="469" spans="1:10">
      <c r="A469" s="105"/>
      <c r="B469" s="105"/>
      <c r="C469" s="105"/>
      <c r="D469" s="105"/>
      <c r="E469" s="105"/>
      <c r="F469" s="105"/>
      <c r="G469" s="105"/>
      <c r="H469" s="105"/>
      <c r="I469" s="105"/>
      <c r="J469" s="105"/>
    </row>
    <row r="470" spans="1:10">
      <c r="A470" s="105"/>
      <c r="B470" s="105"/>
      <c r="C470" s="105"/>
      <c r="D470" s="105"/>
      <c r="E470" s="105"/>
      <c r="F470" s="105"/>
      <c r="G470" s="105"/>
      <c r="H470" s="105"/>
      <c r="I470" s="105"/>
      <c r="J470" s="105"/>
    </row>
    <row r="471" spans="1:10">
      <c r="A471" s="105"/>
      <c r="B471" s="105"/>
      <c r="C471" s="105"/>
      <c r="D471" s="105"/>
      <c r="E471" s="105"/>
      <c r="F471" s="105"/>
      <c r="G471" s="105"/>
      <c r="H471" s="105"/>
      <c r="I471" s="105"/>
      <c r="J471" s="105"/>
    </row>
    <row r="472" spans="1:10">
      <c r="A472" s="105"/>
      <c r="B472" s="105"/>
      <c r="C472" s="105"/>
      <c r="D472" s="105"/>
      <c r="E472" s="105"/>
      <c r="F472" s="105"/>
      <c r="G472" s="105"/>
      <c r="H472" s="105"/>
      <c r="I472" s="105"/>
      <c r="J472" s="105"/>
    </row>
    <row r="473" spans="1:10">
      <c r="A473" s="105"/>
      <c r="B473" s="105"/>
      <c r="C473" s="105"/>
      <c r="D473" s="105"/>
      <c r="E473" s="105"/>
      <c r="F473" s="105"/>
      <c r="G473" s="105"/>
      <c r="H473" s="105"/>
      <c r="I473" s="105"/>
      <c r="J473" s="105"/>
    </row>
    <row r="474" spans="1:10">
      <c r="A474" s="105"/>
      <c r="B474" s="105"/>
      <c r="C474" s="105"/>
      <c r="D474" s="105"/>
      <c r="E474" s="105"/>
      <c r="F474" s="105"/>
      <c r="G474" s="105"/>
      <c r="H474" s="105"/>
      <c r="I474" s="105"/>
      <c r="J474" s="105"/>
    </row>
    <row r="475" spans="1:10">
      <c r="A475" s="105"/>
      <c r="B475" s="105"/>
      <c r="C475" s="105"/>
      <c r="D475" s="105"/>
      <c r="E475" s="105"/>
      <c r="F475" s="105"/>
      <c r="G475" s="105"/>
      <c r="H475" s="105"/>
      <c r="I475" s="105"/>
      <c r="J475" s="105"/>
    </row>
    <row r="476" spans="1:10">
      <c r="A476" s="105"/>
      <c r="B476" s="105"/>
      <c r="C476" s="105"/>
      <c r="D476" s="105"/>
      <c r="E476" s="105"/>
      <c r="F476" s="105"/>
      <c r="G476" s="105"/>
      <c r="H476" s="105"/>
      <c r="I476" s="105"/>
      <c r="J476" s="105"/>
    </row>
    <row r="477" spans="1:10">
      <c r="A477" s="105"/>
      <c r="B477" s="105"/>
      <c r="C477" s="105"/>
      <c r="D477" s="105"/>
      <c r="E477" s="105"/>
      <c r="F477" s="105"/>
      <c r="G477" s="105"/>
      <c r="H477" s="105"/>
      <c r="I477" s="105"/>
      <c r="J477" s="105"/>
    </row>
    <row r="478" spans="1:10">
      <c r="A478" s="105"/>
      <c r="B478" s="105"/>
      <c r="C478" s="105"/>
      <c r="D478" s="105"/>
      <c r="E478" s="105"/>
      <c r="F478" s="105"/>
      <c r="G478" s="105"/>
      <c r="H478" s="105"/>
      <c r="I478" s="105"/>
      <c r="J478" s="105"/>
    </row>
    <row r="479" spans="1:10">
      <c r="A479" s="105"/>
      <c r="B479" s="105"/>
      <c r="C479" s="105"/>
      <c r="D479" s="105"/>
      <c r="E479" s="105"/>
      <c r="F479" s="105"/>
      <c r="G479" s="105"/>
      <c r="H479" s="105"/>
      <c r="I479" s="105"/>
      <c r="J479" s="105"/>
    </row>
    <row r="480" spans="1:10">
      <c r="A480" s="105"/>
      <c r="B480" s="105"/>
      <c r="C480" s="105"/>
      <c r="D480" s="105"/>
      <c r="E480" s="105"/>
      <c r="F480" s="105"/>
      <c r="G480" s="105"/>
      <c r="H480" s="105"/>
      <c r="I480" s="105"/>
      <c r="J480" s="105"/>
    </row>
    <row r="481" spans="1:10">
      <c r="A481" s="105"/>
      <c r="B481" s="105"/>
      <c r="C481" s="105"/>
      <c r="D481" s="105"/>
      <c r="E481" s="105"/>
      <c r="F481" s="105"/>
      <c r="G481" s="105"/>
      <c r="H481" s="105"/>
      <c r="I481" s="105"/>
      <c r="J481" s="105"/>
    </row>
    <row r="482" spans="1:10">
      <c r="A482" s="105"/>
      <c r="B482" s="105"/>
      <c r="C482" s="105"/>
      <c r="D482" s="105"/>
      <c r="E482" s="105"/>
      <c r="F482" s="105"/>
      <c r="G482" s="105"/>
      <c r="H482" s="105"/>
      <c r="I482" s="105"/>
      <c r="J482" s="105"/>
    </row>
    <row r="483" spans="1:10">
      <c r="A483" s="105"/>
      <c r="B483" s="105"/>
      <c r="C483" s="105"/>
      <c r="D483" s="105"/>
      <c r="E483" s="105"/>
      <c r="F483" s="105"/>
      <c r="G483" s="105"/>
      <c r="H483" s="105"/>
      <c r="I483" s="105"/>
      <c r="J483" s="105"/>
    </row>
    <row r="484" spans="1:10">
      <c r="A484" s="105"/>
      <c r="B484" s="105"/>
      <c r="C484" s="105"/>
      <c r="D484" s="105"/>
      <c r="E484" s="105"/>
      <c r="F484" s="105"/>
      <c r="G484" s="105"/>
      <c r="H484" s="105"/>
      <c r="I484" s="105"/>
      <c r="J484" s="105"/>
    </row>
    <row r="485" spans="1:10">
      <c r="A485" s="105"/>
      <c r="B485" s="105"/>
      <c r="C485" s="105"/>
      <c r="D485" s="105"/>
      <c r="E485" s="105"/>
      <c r="F485" s="105"/>
      <c r="G485" s="105"/>
      <c r="H485" s="105"/>
      <c r="I485" s="105"/>
      <c r="J485" s="105"/>
    </row>
    <row r="486" spans="1:10">
      <c r="A486" s="105"/>
      <c r="B486" s="105"/>
      <c r="C486" s="105"/>
      <c r="D486" s="105"/>
      <c r="E486" s="105"/>
      <c r="F486" s="105"/>
      <c r="G486" s="105"/>
      <c r="H486" s="105"/>
      <c r="I486" s="105"/>
      <c r="J486" s="105"/>
    </row>
    <row r="487" spans="1:10">
      <c r="A487" s="105"/>
      <c r="B487" s="105"/>
      <c r="C487" s="105"/>
      <c r="D487" s="105"/>
      <c r="E487" s="105"/>
      <c r="F487" s="105"/>
      <c r="G487" s="105"/>
      <c r="H487" s="105"/>
      <c r="I487" s="105"/>
      <c r="J487" s="105"/>
    </row>
    <row r="488" spans="1:10">
      <c r="A488" s="105"/>
      <c r="B488" s="105"/>
      <c r="C488" s="105"/>
      <c r="D488" s="105"/>
      <c r="E488" s="105"/>
      <c r="F488" s="105"/>
      <c r="G488" s="105"/>
      <c r="H488" s="105"/>
      <c r="I488" s="105"/>
      <c r="J488" s="105"/>
    </row>
    <row r="489" spans="1:10">
      <c r="A489" s="105"/>
      <c r="B489" s="105"/>
      <c r="C489" s="105"/>
      <c r="D489" s="105"/>
      <c r="E489" s="105"/>
      <c r="F489" s="105"/>
      <c r="G489" s="105"/>
      <c r="H489" s="105"/>
      <c r="I489" s="105"/>
      <c r="J489" s="105"/>
    </row>
    <row r="490" spans="1:10">
      <c r="A490" s="105"/>
      <c r="B490" s="105"/>
      <c r="C490" s="105"/>
      <c r="D490" s="105"/>
      <c r="E490" s="105"/>
      <c r="F490" s="105"/>
      <c r="G490" s="105"/>
      <c r="H490" s="105"/>
      <c r="I490" s="105"/>
      <c r="J490" s="105"/>
    </row>
    <row r="491" spans="1:10">
      <c r="A491" s="105"/>
      <c r="B491" s="105"/>
      <c r="C491" s="105"/>
      <c r="D491" s="105"/>
      <c r="E491" s="105"/>
      <c r="F491" s="105"/>
      <c r="G491" s="105"/>
      <c r="H491" s="105"/>
      <c r="I491" s="105"/>
      <c r="J491" s="105"/>
    </row>
    <row r="492" spans="1:10">
      <c r="A492" s="105"/>
      <c r="B492" s="105"/>
      <c r="C492" s="105"/>
      <c r="D492" s="105"/>
      <c r="E492" s="105"/>
      <c r="F492" s="105"/>
      <c r="G492" s="105"/>
      <c r="H492" s="105"/>
      <c r="I492" s="105"/>
      <c r="J492" s="105"/>
    </row>
    <row r="493" spans="1:10">
      <c r="A493" s="105"/>
      <c r="B493" s="105"/>
      <c r="C493" s="105"/>
      <c r="D493" s="105"/>
      <c r="E493" s="105"/>
      <c r="F493" s="105"/>
      <c r="G493" s="105"/>
      <c r="H493" s="105"/>
      <c r="I493" s="105"/>
      <c r="J493" s="105"/>
    </row>
    <row r="494" spans="1:10">
      <c r="A494" s="105"/>
      <c r="B494" s="105"/>
      <c r="C494" s="105"/>
      <c r="D494" s="105"/>
      <c r="E494" s="105"/>
      <c r="F494" s="105"/>
      <c r="G494" s="105"/>
      <c r="H494" s="105"/>
      <c r="I494" s="105"/>
      <c r="J494" s="105"/>
    </row>
    <row r="495" spans="1:10">
      <c r="A495" s="105"/>
      <c r="B495" s="105"/>
      <c r="C495" s="105"/>
      <c r="D495" s="105"/>
      <c r="E495" s="105"/>
      <c r="F495" s="105"/>
      <c r="G495" s="105"/>
      <c r="H495" s="105"/>
      <c r="I495" s="105"/>
      <c r="J495" s="105"/>
    </row>
    <row r="496" spans="1:10">
      <c r="A496" s="105"/>
      <c r="B496" s="105"/>
      <c r="C496" s="105"/>
      <c r="D496" s="105"/>
      <c r="E496" s="105"/>
      <c r="F496" s="105"/>
      <c r="G496" s="105"/>
      <c r="H496" s="105"/>
      <c r="I496" s="105"/>
      <c r="J496" s="105"/>
    </row>
    <row r="497" spans="1:10">
      <c r="A497" s="105"/>
      <c r="B497" s="105"/>
      <c r="C497" s="105"/>
      <c r="D497" s="105"/>
      <c r="E497" s="105"/>
      <c r="F497" s="105"/>
      <c r="G497" s="105"/>
      <c r="H497" s="105"/>
      <c r="I497" s="105"/>
      <c r="J497" s="105"/>
    </row>
    <row r="498" spans="1:10">
      <c r="A498" s="105"/>
      <c r="B498" s="105"/>
      <c r="C498" s="105"/>
      <c r="D498" s="105"/>
      <c r="E498" s="105"/>
      <c r="F498" s="105"/>
      <c r="G498" s="105"/>
      <c r="H498" s="105"/>
      <c r="I498" s="105"/>
      <c r="J498" s="105"/>
    </row>
    <row r="499" spans="1:10">
      <c r="A499" s="105"/>
      <c r="B499" s="105"/>
      <c r="C499" s="105"/>
      <c r="D499" s="105"/>
      <c r="E499" s="105"/>
      <c r="F499" s="105"/>
      <c r="G499" s="105"/>
      <c r="H499" s="105"/>
      <c r="I499" s="105"/>
      <c r="J499" s="105"/>
    </row>
    <row r="500" spans="1:10">
      <c r="A500" s="105"/>
      <c r="B500" s="105"/>
      <c r="C500" s="105"/>
      <c r="D500" s="105"/>
      <c r="E500" s="105"/>
      <c r="F500" s="105"/>
      <c r="G500" s="105"/>
      <c r="H500" s="105"/>
      <c r="I500" s="105"/>
      <c r="J500" s="105"/>
    </row>
    <row r="501" spans="1:10">
      <c r="A501" s="105"/>
      <c r="B501" s="105"/>
      <c r="C501" s="105"/>
      <c r="D501" s="105"/>
      <c r="E501" s="105"/>
      <c r="F501" s="105"/>
      <c r="G501" s="105"/>
      <c r="H501" s="105"/>
      <c r="I501" s="105"/>
      <c r="J501" s="105"/>
    </row>
    <row r="502" spans="1:10">
      <c r="A502" s="105"/>
      <c r="B502" s="105"/>
      <c r="C502" s="105"/>
      <c r="D502" s="105"/>
      <c r="E502" s="105"/>
      <c r="F502" s="105"/>
      <c r="G502" s="105"/>
      <c r="H502" s="105"/>
      <c r="I502" s="105"/>
      <c r="J502" s="105"/>
    </row>
    <row r="503" spans="1:10">
      <c r="A503" s="105"/>
      <c r="B503" s="105"/>
      <c r="C503" s="105"/>
      <c r="D503" s="105"/>
      <c r="E503" s="105"/>
      <c r="F503" s="105"/>
      <c r="G503" s="105"/>
      <c r="H503" s="105"/>
      <c r="I503" s="105"/>
      <c r="J503" s="105"/>
    </row>
    <row r="504" spans="1:10">
      <c r="A504" s="105"/>
      <c r="B504" s="105"/>
      <c r="C504" s="105"/>
      <c r="D504" s="105"/>
      <c r="E504" s="105"/>
      <c r="F504" s="105"/>
      <c r="G504" s="105"/>
      <c r="H504" s="105"/>
      <c r="I504" s="105"/>
      <c r="J504" s="105"/>
    </row>
    <row r="505" spans="1:10">
      <c r="A505" s="105"/>
      <c r="B505" s="105"/>
      <c r="C505" s="105"/>
      <c r="D505" s="105"/>
      <c r="E505" s="105"/>
      <c r="F505" s="105"/>
      <c r="G505" s="105"/>
      <c r="H505" s="105"/>
      <c r="I505" s="105"/>
      <c r="J505" s="105"/>
    </row>
    <row r="506" spans="1:10">
      <c r="A506" s="105"/>
      <c r="B506" s="105"/>
      <c r="C506" s="105"/>
      <c r="D506" s="105"/>
      <c r="E506" s="105"/>
      <c r="F506" s="105"/>
      <c r="G506" s="105"/>
      <c r="H506" s="105"/>
      <c r="I506" s="105"/>
      <c r="J506" s="105"/>
    </row>
    <row r="507" spans="1:10">
      <c r="A507" s="105"/>
      <c r="B507" s="105"/>
      <c r="C507" s="105"/>
      <c r="D507" s="105"/>
      <c r="E507" s="105"/>
      <c r="F507" s="105"/>
      <c r="G507" s="105"/>
      <c r="H507" s="105"/>
      <c r="I507" s="105"/>
      <c r="J507" s="105"/>
    </row>
    <row r="508" spans="1:10">
      <c r="A508" s="105"/>
      <c r="B508" s="105"/>
      <c r="C508" s="105"/>
      <c r="D508" s="105"/>
      <c r="E508" s="105"/>
      <c r="F508" s="105"/>
      <c r="G508" s="105"/>
      <c r="H508" s="105"/>
      <c r="I508" s="105"/>
      <c r="J508" s="105"/>
    </row>
    <row r="509" spans="1:10">
      <c r="A509" s="105"/>
      <c r="B509" s="105"/>
      <c r="C509" s="105"/>
      <c r="D509" s="105"/>
      <c r="E509" s="105"/>
      <c r="F509" s="105"/>
      <c r="G509" s="105"/>
      <c r="H509" s="105"/>
      <c r="I509" s="105"/>
      <c r="J509" s="105"/>
    </row>
    <row r="510" spans="1:10">
      <c r="A510" s="105"/>
      <c r="B510" s="105"/>
      <c r="C510" s="105"/>
      <c r="D510" s="105"/>
      <c r="E510" s="105"/>
      <c r="F510" s="105"/>
      <c r="G510" s="105"/>
      <c r="H510" s="105"/>
      <c r="I510" s="105"/>
      <c r="J510" s="105"/>
    </row>
    <row r="511" spans="1:10">
      <c r="A511" s="105"/>
      <c r="B511" s="105"/>
      <c r="C511" s="105"/>
      <c r="D511" s="105"/>
      <c r="E511" s="105"/>
      <c r="F511" s="105"/>
      <c r="G511" s="105"/>
      <c r="H511" s="105"/>
      <c r="I511" s="105"/>
      <c r="J511" s="105"/>
    </row>
    <row r="512" spans="1:10">
      <c r="A512" s="105"/>
      <c r="B512" s="105"/>
      <c r="C512" s="105"/>
      <c r="D512" s="105"/>
      <c r="E512" s="105"/>
      <c r="F512" s="105"/>
      <c r="G512" s="105"/>
      <c r="H512" s="105"/>
      <c r="I512" s="105"/>
      <c r="J512" s="105"/>
    </row>
    <row r="513" spans="1:10">
      <c r="A513" s="105"/>
      <c r="B513" s="105"/>
      <c r="C513" s="105"/>
      <c r="D513" s="105"/>
      <c r="E513" s="105"/>
      <c r="F513" s="105"/>
      <c r="G513" s="105"/>
      <c r="H513" s="105"/>
      <c r="I513" s="105"/>
      <c r="J513" s="105"/>
    </row>
    <row r="514" spans="1:10">
      <c r="A514" s="105"/>
      <c r="B514" s="105"/>
      <c r="C514" s="105"/>
      <c r="D514" s="105"/>
      <c r="E514" s="105"/>
      <c r="F514" s="105"/>
      <c r="G514" s="105"/>
      <c r="H514" s="105"/>
      <c r="I514" s="105"/>
      <c r="J514" s="105"/>
    </row>
    <row r="515" spans="1:10">
      <c r="A515" s="105"/>
      <c r="B515" s="105"/>
      <c r="C515" s="105"/>
      <c r="D515" s="105"/>
      <c r="E515" s="105"/>
      <c r="F515" s="105"/>
      <c r="G515" s="105"/>
      <c r="H515" s="105"/>
      <c r="I515" s="105"/>
      <c r="J515" s="105"/>
    </row>
    <row r="516" spans="1:10">
      <c r="A516" s="105"/>
      <c r="B516" s="105"/>
      <c r="C516" s="105"/>
      <c r="D516" s="105"/>
      <c r="E516" s="105"/>
      <c r="F516" s="105"/>
      <c r="G516" s="105"/>
      <c r="H516" s="105"/>
      <c r="I516" s="105"/>
      <c r="J516" s="105"/>
    </row>
    <row r="517" spans="1:10">
      <c r="A517" s="105"/>
      <c r="B517" s="105"/>
      <c r="C517" s="105"/>
      <c r="D517" s="105"/>
      <c r="E517" s="105"/>
      <c r="F517" s="105"/>
      <c r="G517" s="105"/>
      <c r="H517" s="105"/>
      <c r="I517" s="105"/>
      <c r="J517" s="105"/>
    </row>
    <row r="518" spans="1:10">
      <c r="A518" s="105"/>
      <c r="B518" s="105"/>
      <c r="C518" s="105"/>
      <c r="D518" s="105"/>
      <c r="E518" s="105"/>
      <c r="F518" s="105"/>
      <c r="G518" s="105"/>
      <c r="H518" s="105"/>
      <c r="I518" s="105"/>
      <c r="J518" s="105"/>
    </row>
    <row r="519" spans="1:10">
      <c r="A519" s="105"/>
      <c r="B519" s="105"/>
      <c r="C519" s="105"/>
      <c r="D519" s="105"/>
      <c r="E519" s="105"/>
      <c r="F519" s="105"/>
      <c r="G519" s="105"/>
      <c r="H519" s="105"/>
      <c r="I519" s="105"/>
      <c r="J519" s="105"/>
    </row>
    <row r="520" spans="1:10">
      <c r="A520" s="105"/>
      <c r="B520" s="105"/>
      <c r="C520" s="105"/>
      <c r="D520" s="105"/>
      <c r="E520" s="105"/>
      <c r="F520" s="105"/>
      <c r="G520" s="105"/>
      <c r="H520" s="105"/>
      <c r="I520" s="105"/>
      <c r="J520" s="105"/>
    </row>
    <row r="521" spans="1:10">
      <c r="A521" s="105"/>
      <c r="B521" s="105"/>
      <c r="C521" s="105"/>
      <c r="D521" s="105"/>
      <c r="E521" s="105"/>
      <c r="F521" s="105"/>
      <c r="G521" s="105"/>
      <c r="H521" s="105"/>
      <c r="I521" s="105"/>
      <c r="J521" s="105"/>
    </row>
    <row r="522" spans="1:10">
      <c r="A522" s="105"/>
      <c r="B522" s="105"/>
      <c r="C522" s="105"/>
      <c r="D522" s="105"/>
      <c r="E522" s="105"/>
      <c r="F522" s="105"/>
      <c r="G522" s="105"/>
      <c r="H522" s="105"/>
      <c r="I522" s="105"/>
      <c r="J522" s="105"/>
    </row>
    <row r="523" spans="1:10">
      <c r="A523" s="105"/>
      <c r="B523" s="105"/>
      <c r="C523" s="105"/>
      <c r="D523" s="105"/>
      <c r="E523" s="105"/>
      <c r="F523" s="105"/>
      <c r="G523" s="105"/>
      <c r="H523" s="105"/>
      <c r="I523" s="105"/>
      <c r="J523" s="105"/>
    </row>
    <row r="524" spans="1:10">
      <c r="A524" s="105"/>
      <c r="B524" s="105"/>
      <c r="C524" s="105"/>
      <c r="D524" s="105"/>
      <c r="E524" s="105"/>
      <c r="F524" s="105"/>
      <c r="G524" s="105"/>
      <c r="H524" s="105"/>
      <c r="I524" s="105"/>
      <c r="J524" s="105"/>
    </row>
    <row r="525" spans="1:10">
      <c r="A525" s="105"/>
      <c r="B525" s="105"/>
      <c r="C525" s="105"/>
      <c r="D525" s="105"/>
      <c r="E525" s="105"/>
      <c r="F525" s="105"/>
      <c r="G525" s="105"/>
      <c r="H525" s="105"/>
      <c r="I525" s="105"/>
      <c r="J525" s="105"/>
    </row>
    <row r="526" spans="1:10">
      <c r="A526" s="105"/>
      <c r="B526" s="105"/>
      <c r="C526" s="105"/>
      <c r="D526" s="105"/>
      <c r="E526" s="105"/>
      <c r="F526" s="105"/>
      <c r="G526" s="105"/>
      <c r="H526" s="105"/>
      <c r="I526" s="105"/>
      <c r="J526" s="105"/>
    </row>
    <row r="527" spans="1:10">
      <c r="A527" s="105"/>
      <c r="B527" s="105"/>
      <c r="C527" s="105"/>
      <c r="D527" s="105"/>
      <c r="E527" s="105"/>
      <c r="F527" s="105"/>
      <c r="G527" s="105"/>
      <c r="H527" s="105"/>
      <c r="I527" s="105"/>
      <c r="J527" s="105"/>
    </row>
    <row r="528" spans="1:10">
      <c r="A528" s="105"/>
      <c r="B528" s="105"/>
      <c r="C528" s="105"/>
      <c r="D528" s="105"/>
      <c r="E528" s="105"/>
      <c r="F528" s="105"/>
      <c r="G528" s="105"/>
      <c r="H528" s="105"/>
      <c r="I528" s="105"/>
      <c r="J528" s="105"/>
    </row>
    <row r="529" spans="1:10">
      <c r="A529" s="105"/>
      <c r="B529" s="105"/>
      <c r="C529" s="105"/>
      <c r="D529" s="105"/>
      <c r="E529" s="105"/>
      <c r="F529" s="105"/>
      <c r="G529" s="105"/>
      <c r="H529" s="105"/>
      <c r="I529" s="105"/>
      <c r="J529" s="105"/>
    </row>
    <row r="530" spans="1:10">
      <c r="A530" s="105"/>
      <c r="B530" s="105"/>
      <c r="C530" s="105"/>
      <c r="D530" s="105"/>
      <c r="E530" s="105"/>
      <c r="F530" s="105"/>
      <c r="G530" s="105"/>
      <c r="H530" s="105"/>
      <c r="I530" s="105"/>
      <c r="J530" s="105"/>
    </row>
    <row r="531" spans="1:10">
      <c r="A531" s="105"/>
      <c r="B531" s="105"/>
      <c r="C531" s="105"/>
      <c r="D531" s="105"/>
      <c r="E531" s="105"/>
      <c r="F531" s="105"/>
      <c r="G531" s="105"/>
      <c r="H531" s="105"/>
      <c r="I531" s="105"/>
      <c r="J531" s="105"/>
    </row>
    <row r="532" spans="1:10">
      <c r="A532" s="105"/>
      <c r="B532" s="105"/>
      <c r="C532" s="105"/>
      <c r="D532" s="105"/>
      <c r="E532" s="105"/>
      <c r="F532" s="105"/>
      <c r="G532" s="105"/>
      <c r="H532" s="105"/>
      <c r="I532" s="105"/>
      <c r="J532" s="105"/>
    </row>
    <row r="533" spans="1:10">
      <c r="A533" s="105"/>
      <c r="B533" s="105"/>
      <c r="C533" s="105"/>
      <c r="D533" s="105"/>
      <c r="E533" s="105"/>
      <c r="F533" s="105"/>
      <c r="G533" s="105"/>
      <c r="H533" s="105"/>
      <c r="I533" s="105"/>
      <c r="J533" s="105"/>
    </row>
    <row r="534" spans="1:10">
      <c r="A534" s="105"/>
      <c r="B534" s="105"/>
      <c r="C534" s="105"/>
      <c r="D534" s="105"/>
      <c r="E534" s="105"/>
      <c r="F534" s="105"/>
      <c r="G534" s="105"/>
      <c r="H534" s="105"/>
      <c r="I534" s="105"/>
      <c r="J534" s="105"/>
    </row>
    <row r="535" spans="1:10">
      <c r="A535" s="105"/>
      <c r="B535" s="105"/>
      <c r="C535" s="105"/>
      <c r="D535" s="105"/>
      <c r="E535" s="105"/>
      <c r="F535" s="105"/>
      <c r="G535" s="105"/>
      <c r="H535" s="105"/>
      <c r="I535" s="105"/>
      <c r="J535" s="105"/>
    </row>
    <row r="536" spans="1:10">
      <c r="A536" s="105"/>
      <c r="B536" s="105"/>
      <c r="C536" s="105"/>
      <c r="D536" s="105"/>
      <c r="E536" s="105"/>
      <c r="F536" s="105"/>
      <c r="G536" s="105"/>
      <c r="H536" s="105"/>
      <c r="I536" s="105"/>
      <c r="J536" s="105"/>
    </row>
    <row r="537" spans="1:10">
      <c r="A537" s="105"/>
      <c r="B537" s="105"/>
      <c r="C537" s="105"/>
      <c r="D537" s="105"/>
      <c r="E537" s="105"/>
      <c r="F537" s="105"/>
      <c r="G537" s="105"/>
      <c r="H537" s="105"/>
      <c r="I537" s="105"/>
      <c r="J537" s="105"/>
    </row>
    <row r="538" spans="1:10">
      <c r="A538" s="105"/>
      <c r="B538" s="105"/>
      <c r="C538" s="105"/>
      <c r="D538" s="105"/>
      <c r="E538" s="105"/>
      <c r="F538" s="105"/>
      <c r="G538" s="105"/>
      <c r="H538" s="105"/>
      <c r="I538" s="105"/>
      <c r="J538" s="105"/>
    </row>
    <row r="539" spans="1:10">
      <c r="A539" s="105"/>
      <c r="B539" s="105"/>
      <c r="C539" s="105"/>
      <c r="D539" s="105"/>
      <c r="E539" s="105"/>
      <c r="F539" s="105"/>
      <c r="G539" s="105"/>
      <c r="H539" s="105"/>
      <c r="I539" s="105"/>
      <c r="J539" s="105"/>
    </row>
    <row r="540" spans="1:10">
      <c r="A540" s="105"/>
      <c r="B540" s="105"/>
      <c r="C540" s="105"/>
      <c r="D540" s="105"/>
      <c r="E540" s="105"/>
      <c r="F540" s="105"/>
      <c r="G540" s="105"/>
      <c r="H540" s="105"/>
      <c r="I540" s="105"/>
      <c r="J540" s="105"/>
    </row>
    <row r="541" spans="1:10">
      <c r="A541" s="105"/>
      <c r="B541" s="105"/>
      <c r="C541" s="105"/>
      <c r="D541" s="105"/>
      <c r="E541" s="105"/>
      <c r="F541" s="105"/>
      <c r="G541" s="105"/>
      <c r="H541" s="105"/>
      <c r="I541" s="105"/>
      <c r="J541" s="105"/>
    </row>
    <row r="542" spans="1:10">
      <c r="A542" s="105"/>
      <c r="B542" s="105"/>
      <c r="C542" s="105"/>
      <c r="D542" s="105"/>
      <c r="E542" s="105"/>
      <c r="F542" s="105"/>
      <c r="G542" s="105"/>
      <c r="H542" s="105"/>
      <c r="I542" s="105"/>
      <c r="J542" s="105"/>
    </row>
    <row r="543" spans="1:10">
      <c r="A543" s="105"/>
      <c r="B543" s="105"/>
      <c r="C543" s="105"/>
      <c r="D543" s="105"/>
      <c r="E543" s="105"/>
      <c r="F543" s="105"/>
      <c r="G543" s="105"/>
      <c r="H543" s="105"/>
      <c r="I543" s="105"/>
      <c r="J543" s="105"/>
    </row>
    <row r="544" spans="1:10">
      <c r="A544" s="105"/>
      <c r="B544" s="105"/>
      <c r="C544" s="105"/>
      <c r="D544" s="105"/>
      <c r="E544" s="105"/>
      <c r="F544" s="105"/>
      <c r="G544" s="105"/>
      <c r="H544" s="105"/>
      <c r="I544" s="105"/>
      <c r="J544" s="105"/>
    </row>
    <row r="545" spans="1:10">
      <c r="A545" s="105"/>
      <c r="B545" s="105"/>
      <c r="C545" s="105"/>
      <c r="D545" s="105"/>
      <c r="E545" s="105"/>
      <c r="F545" s="105"/>
      <c r="G545" s="105"/>
      <c r="H545" s="105"/>
      <c r="I545" s="105"/>
      <c r="J545" s="105"/>
    </row>
    <row r="546" spans="1:10">
      <c r="A546" s="105"/>
      <c r="B546" s="105"/>
      <c r="C546" s="105"/>
      <c r="D546" s="105"/>
      <c r="E546" s="105"/>
      <c r="F546" s="105"/>
      <c r="G546" s="105"/>
      <c r="H546" s="105"/>
      <c r="I546" s="105"/>
      <c r="J546" s="105"/>
    </row>
    <row r="547" spans="1:10">
      <c r="A547" s="105"/>
      <c r="B547" s="105"/>
      <c r="C547" s="105"/>
      <c r="D547" s="105"/>
      <c r="E547" s="105"/>
      <c r="F547" s="105"/>
      <c r="G547" s="105"/>
      <c r="H547" s="105"/>
      <c r="I547" s="105"/>
      <c r="J547" s="105"/>
    </row>
    <row r="548" spans="1:10">
      <c r="A548" s="105"/>
      <c r="B548" s="105"/>
      <c r="C548" s="105"/>
      <c r="D548" s="105"/>
      <c r="E548" s="105"/>
      <c r="F548" s="105"/>
      <c r="G548" s="105"/>
      <c r="H548" s="105"/>
      <c r="I548" s="105"/>
      <c r="J548" s="105"/>
    </row>
    <row r="549" spans="1:10">
      <c r="A549" s="105"/>
      <c r="B549" s="105"/>
      <c r="C549" s="105"/>
      <c r="D549" s="105"/>
      <c r="E549" s="105"/>
      <c r="F549" s="105"/>
      <c r="G549" s="105"/>
      <c r="H549" s="105"/>
      <c r="I549" s="105"/>
      <c r="J549" s="105"/>
    </row>
    <row r="550" spans="1:10">
      <c r="A550" s="105"/>
      <c r="B550" s="105"/>
      <c r="C550" s="105"/>
      <c r="D550" s="105"/>
      <c r="E550" s="105"/>
      <c r="F550" s="105"/>
      <c r="G550" s="105"/>
      <c r="H550" s="105"/>
      <c r="I550" s="105"/>
      <c r="J550" s="105"/>
    </row>
    <row r="551" spans="1:10">
      <c r="A551" s="105"/>
      <c r="B551" s="105"/>
      <c r="C551" s="105"/>
      <c r="D551" s="105"/>
      <c r="E551" s="105"/>
      <c r="F551" s="105"/>
      <c r="G551" s="105"/>
      <c r="H551" s="105"/>
      <c r="I551" s="105"/>
      <c r="J551" s="105"/>
    </row>
    <row r="552" spans="1:10">
      <c r="A552" s="105"/>
      <c r="B552" s="105"/>
      <c r="C552" s="105"/>
      <c r="D552" s="105"/>
      <c r="E552" s="105"/>
      <c r="F552" s="105"/>
      <c r="G552" s="105"/>
      <c r="H552" s="105"/>
      <c r="I552" s="105"/>
      <c r="J552" s="105"/>
    </row>
    <row r="553" spans="1:10">
      <c r="A553" s="105"/>
      <c r="B553" s="105"/>
      <c r="C553" s="105"/>
      <c r="D553" s="105"/>
      <c r="E553" s="105"/>
      <c r="F553" s="105"/>
      <c r="G553" s="105"/>
      <c r="H553" s="105"/>
      <c r="I553" s="105"/>
      <c r="J553" s="105"/>
    </row>
    <row r="554" spans="1:10">
      <c r="A554" s="105"/>
      <c r="B554" s="105"/>
      <c r="C554" s="105"/>
      <c r="D554" s="105"/>
      <c r="E554" s="105"/>
      <c r="F554" s="105"/>
      <c r="G554" s="105"/>
      <c r="H554" s="105"/>
      <c r="I554" s="105"/>
      <c r="J554" s="105"/>
    </row>
    <row r="555" spans="1:10">
      <c r="A555" s="105"/>
      <c r="B555" s="105"/>
      <c r="C555" s="105"/>
      <c r="D555" s="105"/>
      <c r="E555" s="105"/>
      <c r="F555" s="105"/>
      <c r="G555" s="105"/>
      <c r="H555" s="105"/>
      <c r="I555" s="105"/>
      <c r="J555" s="105"/>
    </row>
    <row r="556" spans="1:10">
      <c r="A556" s="105"/>
      <c r="B556" s="105"/>
      <c r="C556" s="105"/>
      <c r="D556" s="105"/>
      <c r="E556" s="105"/>
      <c r="F556" s="105"/>
      <c r="G556" s="105"/>
      <c r="H556" s="105"/>
      <c r="I556" s="105"/>
      <c r="J556" s="105"/>
    </row>
    <row r="557" spans="1:10">
      <c r="A557" s="105"/>
      <c r="B557" s="105"/>
      <c r="C557" s="105"/>
      <c r="D557" s="105"/>
      <c r="E557" s="105"/>
      <c r="F557" s="105"/>
      <c r="G557" s="105"/>
      <c r="H557" s="105"/>
      <c r="I557" s="105"/>
      <c r="J557" s="105"/>
    </row>
    <row r="558" spans="1:10">
      <c r="A558" s="105"/>
      <c r="B558" s="105"/>
      <c r="C558" s="105"/>
      <c r="D558" s="105"/>
      <c r="E558" s="105"/>
      <c r="F558" s="105"/>
      <c r="G558" s="105"/>
      <c r="H558" s="105"/>
      <c r="I558" s="105"/>
      <c r="J558" s="105"/>
    </row>
    <row r="559" spans="1:10">
      <c r="A559" s="105"/>
      <c r="B559" s="105"/>
      <c r="C559" s="105"/>
      <c r="D559" s="105"/>
      <c r="E559" s="105"/>
      <c r="F559" s="105"/>
      <c r="G559" s="105"/>
      <c r="H559" s="105"/>
      <c r="I559" s="105"/>
      <c r="J559" s="105"/>
    </row>
    <row r="560" spans="1:10">
      <c r="A560" s="105"/>
      <c r="B560" s="105"/>
      <c r="C560" s="105"/>
      <c r="D560" s="105"/>
      <c r="E560" s="105"/>
      <c r="F560" s="105"/>
      <c r="G560" s="105"/>
      <c r="H560" s="105"/>
      <c r="I560" s="105"/>
      <c r="J560" s="105"/>
    </row>
    <row r="561" spans="1:10">
      <c r="A561" s="105"/>
      <c r="B561" s="105"/>
      <c r="C561" s="105"/>
      <c r="D561" s="105"/>
      <c r="E561" s="105"/>
      <c r="F561" s="105"/>
      <c r="G561" s="105"/>
      <c r="H561" s="105"/>
      <c r="I561" s="105"/>
      <c r="J561" s="105"/>
    </row>
    <row r="562" spans="1:10">
      <c r="A562" s="105"/>
      <c r="B562" s="105"/>
      <c r="C562" s="105"/>
      <c r="D562" s="105"/>
      <c r="E562" s="105"/>
      <c r="F562" s="105"/>
      <c r="G562" s="105"/>
      <c r="H562" s="105"/>
      <c r="I562" s="105"/>
      <c r="J562" s="105"/>
    </row>
    <row r="563" spans="1:10">
      <c r="A563" s="105"/>
      <c r="B563" s="105"/>
      <c r="C563" s="105"/>
      <c r="D563" s="105"/>
      <c r="E563" s="105"/>
      <c r="F563" s="105"/>
      <c r="G563" s="105"/>
      <c r="H563" s="105"/>
      <c r="I563" s="105"/>
      <c r="J563" s="105"/>
    </row>
    <row r="564" spans="1:10">
      <c r="A564" s="105"/>
      <c r="B564" s="105"/>
      <c r="C564" s="105"/>
      <c r="D564" s="105"/>
      <c r="E564" s="105"/>
      <c r="F564" s="105"/>
      <c r="G564" s="105"/>
      <c r="H564" s="105"/>
      <c r="I564" s="105"/>
      <c r="J564" s="105"/>
    </row>
    <row r="565" spans="1:10">
      <c r="A565" s="105"/>
      <c r="B565" s="105"/>
      <c r="C565" s="105"/>
      <c r="D565" s="105"/>
      <c r="E565" s="105"/>
      <c r="F565" s="105"/>
      <c r="G565" s="105"/>
      <c r="H565" s="105"/>
      <c r="I565" s="105"/>
      <c r="J565" s="105"/>
    </row>
    <row r="566" spans="1:10">
      <c r="A566" s="105"/>
      <c r="B566" s="105"/>
      <c r="C566" s="105"/>
      <c r="D566" s="105"/>
      <c r="E566" s="105"/>
      <c r="F566" s="105"/>
      <c r="G566" s="105"/>
      <c r="H566" s="105"/>
      <c r="I566" s="105"/>
      <c r="J566" s="105"/>
    </row>
    <row r="567" spans="1:10">
      <c r="A567" s="105"/>
      <c r="B567" s="105"/>
      <c r="C567" s="105"/>
      <c r="D567" s="105"/>
      <c r="E567" s="105"/>
      <c r="F567" s="105"/>
      <c r="G567" s="105"/>
      <c r="H567" s="105"/>
      <c r="I567" s="105"/>
      <c r="J567" s="105"/>
    </row>
    <row r="568" spans="1:10">
      <c r="A568" s="105"/>
      <c r="B568" s="105"/>
      <c r="C568" s="105"/>
      <c r="D568" s="105"/>
      <c r="E568" s="105"/>
      <c r="F568" s="105"/>
      <c r="G568" s="105"/>
      <c r="H568" s="105"/>
      <c r="I568" s="105"/>
      <c r="J568" s="105"/>
    </row>
    <row r="569" spans="1:10">
      <c r="A569" s="105"/>
      <c r="B569" s="105"/>
      <c r="C569" s="105"/>
      <c r="D569" s="105"/>
      <c r="E569" s="105"/>
      <c r="F569" s="105"/>
      <c r="G569" s="105"/>
      <c r="H569" s="105"/>
      <c r="I569" s="105"/>
      <c r="J569" s="105"/>
    </row>
    <row r="570" spans="1:10">
      <c r="A570" s="105"/>
      <c r="B570" s="105"/>
      <c r="C570" s="105"/>
      <c r="D570" s="105"/>
      <c r="E570" s="105"/>
      <c r="F570" s="105"/>
      <c r="G570" s="105"/>
      <c r="H570" s="105"/>
      <c r="I570" s="105"/>
      <c r="J570" s="105"/>
    </row>
    <row r="571" spans="1:10">
      <c r="A571" s="105"/>
      <c r="B571" s="105"/>
      <c r="C571" s="105"/>
      <c r="D571" s="105"/>
      <c r="E571" s="105"/>
      <c r="F571" s="105"/>
      <c r="G571" s="105"/>
      <c r="H571" s="105"/>
      <c r="I571" s="105"/>
      <c r="J571" s="105"/>
    </row>
    <row r="572" spans="1:10">
      <c r="A572" s="105"/>
      <c r="B572" s="105"/>
      <c r="C572" s="105"/>
      <c r="D572" s="105"/>
      <c r="E572" s="105"/>
      <c r="F572" s="105"/>
      <c r="G572" s="105"/>
      <c r="H572" s="105"/>
      <c r="I572" s="105"/>
      <c r="J572" s="105"/>
    </row>
    <row r="573" spans="1:10">
      <c r="A573" s="105"/>
      <c r="B573" s="105"/>
      <c r="C573" s="105"/>
      <c r="D573" s="105"/>
      <c r="E573" s="105"/>
      <c r="F573" s="105"/>
      <c r="G573" s="105"/>
      <c r="H573" s="105"/>
      <c r="I573" s="105"/>
      <c r="J573" s="105"/>
    </row>
    <row r="574" spans="1:10">
      <c r="A574" s="105"/>
      <c r="B574" s="105"/>
      <c r="C574" s="105"/>
      <c r="D574" s="105"/>
      <c r="E574" s="105"/>
      <c r="F574" s="105"/>
      <c r="G574" s="105"/>
      <c r="H574" s="105"/>
      <c r="I574" s="105"/>
      <c r="J574" s="105"/>
    </row>
    <row r="575" spans="1:10">
      <c r="A575" s="105"/>
      <c r="B575" s="105"/>
      <c r="C575" s="105"/>
      <c r="D575" s="105"/>
      <c r="E575" s="105"/>
      <c r="F575" s="105"/>
      <c r="G575" s="105"/>
      <c r="H575" s="105"/>
      <c r="I575" s="105"/>
      <c r="J575" s="105"/>
    </row>
    <row r="576" spans="1:10">
      <c r="A576" s="105"/>
      <c r="B576" s="105"/>
      <c r="C576" s="105"/>
      <c r="D576" s="105"/>
      <c r="E576" s="105"/>
      <c r="F576" s="105"/>
      <c r="G576" s="105"/>
      <c r="H576" s="105"/>
      <c r="I576" s="105"/>
      <c r="J576" s="105"/>
    </row>
    <row r="577" spans="1:10">
      <c r="A577" s="105"/>
      <c r="B577" s="105"/>
      <c r="C577" s="105"/>
      <c r="D577" s="105"/>
      <c r="E577" s="105"/>
      <c r="F577" s="105"/>
      <c r="G577" s="105"/>
      <c r="H577" s="105"/>
      <c r="I577" s="105"/>
      <c r="J577" s="105"/>
    </row>
    <row r="578" spans="1:10">
      <c r="A578" s="105"/>
      <c r="B578" s="105"/>
      <c r="C578" s="105"/>
      <c r="D578" s="105"/>
      <c r="E578" s="105"/>
      <c r="F578" s="105"/>
      <c r="G578" s="105"/>
      <c r="H578" s="105"/>
      <c r="I578" s="105"/>
      <c r="J578" s="105"/>
    </row>
    <row r="579" spans="1:10">
      <c r="A579" s="105"/>
      <c r="B579" s="105"/>
      <c r="C579" s="105"/>
      <c r="D579" s="105"/>
      <c r="E579" s="105"/>
      <c r="F579" s="105"/>
      <c r="G579" s="105"/>
      <c r="H579" s="105"/>
      <c r="I579" s="105"/>
      <c r="J579" s="105"/>
    </row>
    <row r="580" spans="1:10">
      <c r="A580" s="105"/>
      <c r="B580" s="105"/>
      <c r="C580" s="105"/>
      <c r="D580" s="105"/>
      <c r="E580" s="105"/>
      <c r="F580" s="105"/>
      <c r="G580" s="105"/>
      <c r="H580" s="105"/>
      <c r="I580" s="105"/>
      <c r="J580" s="105"/>
    </row>
    <row r="581" spans="1:10">
      <c r="A581" s="105"/>
      <c r="B581" s="105"/>
      <c r="C581" s="105"/>
      <c r="D581" s="105"/>
      <c r="E581" s="105"/>
      <c r="F581" s="105"/>
      <c r="G581" s="105"/>
      <c r="H581" s="105"/>
      <c r="I581" s="105"/>
      <c r="J581" s="105"/>
    </row>
    <row r="582" spans="1:10">
      <c r="A582" s="105"/>
      <c r="B582" s="105"/>
      <c r="C582" s="105"/>
      <c r="D582" s="105"/>
      <c r="E582" s="105"/>
      <c r="F582" s="105"/>
      <c r="G582" s="105"/>
      <c r="H582" s="105"/>
      <c r="I582" s="105"/>
      <c r="J582" s="105"/>
    </row>
    <row r="583" spans="1:10">
      <c r="A583" s="105"/>
      <c r="B583" s="105"/>
      <c r="C583" s="105"/>
      <c r="D583" s="105"/>
      <c r="E583" s="105"/>
      <c r="F583" s="105"/>
      <c r="G583" s="105"/>
      <c r="H583" s="105"/>
      <c r="I583" s="105"/>
      <c r="J583" s="105"/>
    </row>
    <row r="584" spans="1:10">
      <c r="A584" s="105"/>
      <c r="B584" s="105"/>
      <c r="C584" s="105"/>
      <c r="D584" s="105"/>
      <c r="E584" s="105"/>
      <c r="F584" s="105"/>
      <c r="G584" s="105"/>
      <c r="H584" s="105"/>
      <c r="I584" s="105"/>
      <c r="J584" s="105"/>
    </row>
    <row r="585" spans="1:10">
      <c r="A585" s="105"/>
      <c r="B585" s="105"/>
      <c r="C585" s="105"/>
      <c r="D585" s="105"/>
      <c r="E585" s="105"/>
      <c r="F585" s="105"/>
      <c r="G585" s="105"/>
      <c r="H585" s="105"/>
      <c r="I585" s="105"/>
      <c r="J585" s="105"/>
    </row>
    <row r="586" spans="1:10">
      <c r="A586" s="105"/>
      <c r="B586" s="105"/>
      <c r="C586" s="105"/>
      <c r="D586" s="105"/>
      <c r="E586" s="105"/>
      <c r="F586" s="105"/>
      <c r="G586" s="105"/>
      <c r="H586" s="105"/>
      <c r="I586" s="105"/>
      <c r="J586" s="105"/>
    </row>
    <row r="587" spans="1:10">
      <c r="A587" s="105"/>
      <c r="B587" s="105"/>
      <c r="C587" s="105"/>
      <c r="D587" s="105"/>
      <c r="E587" s="105"/>
      <c r="F587" s="105"/>
      <c r="G587" s="105"/>
      <c r="H587" s="105"/>
      <c r="I587" s="105"/>
      <c r="J587" s="105"/>
    </row>
    <row r="588" spans="1:10">
      <c r="A588" s="105"/>
      <c r="B588" s="105"/>
      <c r="C588" s="105"/>
      <c r="D588" s="105"/>
      <c r="E588" s="105"/>
      <c r="F588" s="105"/>
      <c r="G588" s="105"/>
      <c r="H588" s="105"/>
      <c r="I588" s="105"/>
      <c r="J588" s="105"/>
    </row>
    <row r="589" spans="1:10">
      <c r="A589" s="105"/>
      <c r="B589" s="105"/>
      <c r="C589" s="105"/>
      <c r="D589" s="105"/>
      <c r="E589" s="105"/>
      <c r="F589" s="105"/>
      <c r="G589" s="105"/>
      <c r="H589" s="105"/>
      <c r="I589" s="105"/>
      <c r="J589" s="105"/>
    </row>
    <row r="590" spans="1:10">
      <c r="A590" s="105"/>
      <c r="B590" s="105"/>
      <c r="C590" s="105"/>
      <c r="D590" s="105"/>
      <c r="E590" s="105"/>
      <c r="F590" s="105"/>
      <c r="G590" s="105"/>
      <c r="H590" s="105"/>
      <c r="I590" s="105"/>
      <c r="J590" s="105"/>
    </row>
    <row r="591" spans="1:10">
      <c r="A591" s="105"/>
      <c r="B591" s="105"/>
      <c r="C591" s="105"/>
      <c r="D591" s="105"/>
      <c r="E591" s="105"/>
      <c r="F591" s="105"/>
      <c r="G591" s="105"/>
      <c r="H591" s="105"/>
      <c r="I591" s="105"/>
      <c r="J591" s="105"/>
    </row>
    <row r="592" spans="1:10">
      <c r="A592" s="105"/>
      <c r="B592" s="105"/>
      <c r="C592" s="105"/>
      <c r="D592" s="105"/>
      <c r="E592" s="105"/>
      <c r="F592" s="105"/>
      <c r="G592" s="105"/>
      <c r="H592" s="105"/>
      <c r="I592" s="105"/>
      <c r="J592" s="105"/>
    </row>
    <row r="593" spans="1:10">
      <c r="A593" s="105"/>
      <c r="B593" s="105"/>
      <c r="C593" s="105"/>
      <c r="D593" s="105"/>
      <c r="E593" s="105"/>
      <c r="F593" s="105"/>
      <c r="G593" s="105"/>
      <c r="H593" s="105"/>
      <c r="I593" s="105"/>
      <c r="J593" s="105"/>
    </row>
    <row r="594" spans="1:10">
      <c r="A594" s="105"/>
      <c r="B594" s="105"/>
      <c r="C594" s="105"/>
      <c r="D594" s="105"/>
      <c r="E594" s="105"/>
      <c r="F594" s="105"/>
      <c r="G594" s="105"/>
      <c r="H594" s="105"/>
      <c r="I594" s="105"/>
      <c r="J594" s="105"/>
    </row>
    <row r="595" spans="1:10">
      <c r="A595" s="105"/>
      <c r="B595" s="105"/>
      <c r="C595" s="105"/>
      <c r="D595" s="105"/>
      <c r="E595" s="105"/>
      <c r="F595" s="105"/>
      <c r="G595" s="105"/>
      <c r="H595" s="105"/>
      <c r="I595" s="105"/>
      <c r="J595" s="105"/>
    </row>
    <row r="596" spans="1:10">
      <c r="A596" s="105"/>
      <c r="B596" s="105"/>
      <c r="C596" s="105"/>
      <c r="D596" s="105"/>
      <c r="E596" s="105"/>
      <c r="F596" s="105"/>
      <c r="G596" s="105"/>
      <c r="H596" s="105"/>
      <c r="I596" s="105"/>
      <c r="J596" s="105"/>
    </row>
    <row r="597" spans="1:10">
      <c r="A597" s="105"/>
      <c r="B597" s="105"/>
      <c r="C597" s="105"/>
      <c r="D597" s="105"/>
      <c r="E597" s="105"/>
      <c r="F597" s="105"/>
      <c r="G597" s="105"/>
      <c r="H597" s="105"/>
      <c r="I597" s="105"/>
      <c r="J597" s="105"/>
    </row>
    <row r="598" spans="1:10">
      <c r="A598" s="105"/>
      <c r="B598" s="105"/>
      <c r="C598" s="105"/>
      <c r="D598" s="105"/>
      <c r="E598" s="105"/>
      <c r="F598" s="105"/>
      <c r="G598" s="105"/>
      <c r="H598" s="105"/>
      <c r="I598" s="105"/>
      <c r="J598" s="105"/>
    </row>
    <row r="599" spans="1:10">
      <c r="A599" s="105"/>
      <c r="B599" s="105"/>
      <c r="C599" s="105"/>
      <c r="D599" s="105"/>
      <c r="E599" s="105"/>
      <c r="F599" s="105"/>
      <c r="G599" s="105"/>
      <c r="H599" s="105"/>
      <c r="I599" s="105"/>
      <c r="J599" s="105"/>
    </row>
    <row r="600" spans="1:10">
      <c r="A600" s="105"/>
      <c r="B600" s="105"/>
      <c r="C600" s="105"/>
      <c r="D600" s="105"/>
      <c r="E600" s="105"/>
      <c r="F600" s="105"/>
      <c r="G600" s="105"/>
      <c r="H600" s="105"/>
      <c r="I600" s="105"/>
      <c r="J600" s="105"/>
    </row>
    <row r="601" spans="1:10">
      <c r="A601" s="105"/>
      <c r="B601" s="105"/>
      <c r="C601" s="105"/>
      <c r="D601" s="105"/>
      <c r="E601" s="105"/>
      <c r="F601" s="105"/>
      <c r="G601" s="105"/>
      <c r="H601" s="105"/>
      <c r="I601" s="105"/>
      <c r="J601" s="105"/>
    </row>
    <row r="602" spans="1:10">
      <c r="A602" s="105"/>
      <c r="B602" s="105"/>
      <c r="C602" s="105"/>
      <c r="D602" s="105"/>
      <c r="E602" s="105"/>
      <c r="F602" s="105"/>
      <c r="G602" s="105"/>
      <c r="H602" s="105"/>
      <c r="I602" s="105"/>
      <c r="J602" s="105"/>
    </row>
    <row r="603" spans="1:10">
      <c r="A603" s="105"/>
      <c r="B603" s="105"/>
      <c r="C603" s="105"/>
      <c r="D603" s="105"/>
      <c r="E603" s="105"/>
      <c r="F603" s="105"/>
      <c r="G603" s="105"/>
      <c r="H603" s="105"/>
      <c r="I603" s="105"/>
      <c r="J603" s="105"/>
    </row>
    <row r="604" spans="1:10">
      <c r="A604" s="105"/>
      <c r="B604" s="105"/>
      <c r="C604" s="105"/>
      <c r="D604" s="105"/>
      <c r="E604" s="105"/>
      <c r="F604" s="105"/>
      <c r="G604" s="105"/>
      <c r="H604" s="105"/>
      <c r="I604" s="105"/>
      <c r="J604" s="105"/>
    </row>
    <row r="605" spans="1:10">
      <c r="A605" s="105"/>
      <c r="B605" s="105"/>
      <c r="C605" s="105"/>
      <c r="D605" s="105"/>
      <c r="E605" s="105"/>
      <c r="F605" s="105"/>
      <c r="G605" s="105"/>
      <c r="H605" s="105"/>
      <c r="I605" s="105"/>
      <c r="J605" s="105"/>
    </row>
    <row r="606" spans="1:10">
      <c r="A606" s="105"/>
      <c r="B606" s="105"/>
      <c r="C606" s="105"/>
      <c r="D606" s="105"/>
      <c r="E606" s="105"/>
      <c r="F606" s="105"/>
      <c r="G606" s="105"/>
      <c r="H606" s="105"/>
      <c r="I606" s="105"/>
      <c r="J606" s="105"/>
    </row>
    <row r="607" spans="1:10">
      <c r="A607" s="105"/>
      <c r="B607" s="105"/>
      <c r="C607" s="105"/>
      <c r="D607" s="105"/>
      <c r="E607" s="105"/>
      <c r="F607" s="105"/>
      <c r="G607" s="105"/>
      <c r="H607" s="105"/>
      <c r="I607" s="105"/>
      <c r="J607" s="105"/>
    </row>
    <row r="608" spans="1:10">
      <c r="A608" s="105"/>
      <c r="B608" s="105"/>
      <c r="C608" s="105"/>
      <c r="D608" s="105"/>
      <c r="E608" s="105"/>
      <c r="F608" s="105"/>
      <c r="G608" s="105"/>
      <c r="H608" s="105"/>
      <c r="I608" s="105"/>
      <c r="J608" s="105"/>
    </row>
    <row r="609" spans="1:10">
      <c r="A609" s="105"/>
      <c r="B609" s="105"/>
      <c r="C609" s="105"/>
      <c r="D609" s="105"/>
      <c r="E609" s="105"/>
      <c r="F609" s="105"/>
      <c r="G609" s="105"/>
      <c r="H609" s="105"/>
      <c r="I609" s="105"/>
      <c r="J609" s="105"/>
    </row>
    <row r="610" spans="1:10">
      <c r="A610" s="105"/>
      <c r="B610" s="105"/>
      <c r="C610" s="105"/>
      <c r="D610" s="105"/>
      <c r="E610" s="105"/>
      <c r="F610" s="105"/>
      <c r="G610" s="105"/>
      <c r="H610" s="105"/>
      <c r="I610" s="105"/>
      <c r="J610" s="105"/>
    </row>
    <row r="611" spans="1:10">
      <c r="A611" s="105"/>
      <c r="B611" s="105"/>
      <c r="C611" s="105"/>
      <c r="D611" s="105"/>
      <c r="E611" s="105"/>
      <c r="F611" s="105"/>
      <c r="G611" s="105"/>
      <c r="H611" s="105"/>
      <c r="I611" s="105"/>
      <c r="J611" s="105"/>
    </row>
    <row r="612" spans="1:10">
      <c r="A612" s="105"/>
      <c r="B612" s="105"/>
      <c r="C612" s="105"/>
      <c r="D612" s="105"/>
      <c r="E612" s="105"/>
      <c r="F612" s="105"/>
      <c r="G612" s="105"/>
      <c r="H612" s="105"/>
      <c r="I612" s="105"/>
      <c r="J612" s="105"/>
    </row>
    <row r="613" spans="1:10">
      <c r="A613" s="105"/>
      <c r="B613" s="105"/>
      <c r="C613" s="105"/>
      <c r="D613" s="105"/>
      <c r="E613" s="105"/>
      <c r="F613" s="105"/>
      <c r="G613" s="105"/>
      <c r="H613" s="105"/>
      <c r="I613" s="105"/>
      <c r="J613" s="105"/>
    </row>
    <row r="614" spans="1:10">
      <c r="A614" s="105"/>
      <c r="B614" s="105"/>
      <c r="C614" s="105"/>
      <c r="D614" s="105"/>
      <c r="E614" s="105"/>
      <c r="F614" s="105"/>
      <c r="G614" s="105"/>
      <c r="H614" s="105"/>
      <c r="I614" s="105"/>
      <c r="J614" s="105"/>
    </row>
    <row r="615" spans="1:10">
      <c r="A615" s="105"/>
      <c r="B615" s="105"/>
      <c r="C615" s="105"/>
      <c r="D615" s="105"/>
      <c r="E615" s="105"/>
      <c r="F615" s="105"/>
      <c r="G615" s="105"/>
      <c r="H615" s="105"/>
      <c r="I615" s="105"/>
      <c r="J615" s="105"/>
    </row>
    <row r="616" spans="1:10">
      <c r="A616" s="105"/>
      <c r="B616" s="105"/>
      <c r="C616" s="105"/>
      <c r="D616" s="105"/>
      <c r="E616" s="105"/>
      <c r="F616" s="105"/>
      <c r="G616" s="105"/>
      <c r="H616" s="105"/>
      <c r="I616" s="105"/>
      <c r="J616" s="105"/>
    </row>
    <row r="617" spans="1:10">
      <c r="A617" s="105"/>
      <c r="B617" s="105"/>
      <c r="C617" s="105"/>
      <c r="D617" s="105"/>
      <c r="E617" s="105"/>
      <c r="F617" s="105"/>
      <c r="G617" s="105"/>
      <c r="H617" s="105"/>
      <c r="I617" s="105"/>
      <c r="J617" s="105"/>
    </row>
    <row r="618" spans="1:10">
      <c r="A618" s="105"/>
      <c r="B618" s="105"/>
      <c r="C618" s="105"/>
      <c r="D618" s="105"/>
      <c r="E618" s="105"/>
      <c r="F618" s="105"/>
      <c r="G618" s="105"/>
      <c r="H618" s="105"/>
      <c r="I618" s="105"/>
      <c r="J618" s="105"/>
    </row>
    <row r="619" spans="1:10">
      <c r="A619" s="105"/>
      <c r="B619" s="105"/>
      <c r="C619" s="105"/>
      <c r="D619" s="105"/>
      <c r="E619" s="105"/>
      <c r="F619" s="105"/>
      <c r="G619" s="105"/>
      <c r="H619" s="105"/>
      <c r="I619" s="105"/>
      <c r="J619" s="105"/>
    </row>
    <row r="620" spans="1:10">
      <c r="A620" s="105"/>
      <c r="B620" s="105"/>
      <c r="C620" s="105"/>
      <c r="D620" s="105"/>
      <c r="E620" s="105"/>
      <c r="F620" s="105"/>
      <c r="G620" s="105"/>
      <c r="H620" s="105"/>
      <c r="I620" s="105"/>
      <c r="J620" s="105"/>
    </row>
    <row r="621" spans="1:10">
      <c r="A621" s="105"/>
      <c r="B621" s="105"/>
      <c r="C621" s="105"/>
      <c r="D621" s="105"/>
      <c r="E621" s="105"/>
      <c r="F621" s="105"/>
      <c r="G621" s="105"/>
      <c r="H621" s="105"/>
      <c r="I621" s="105"/>
      <c r="J621" s="105"/>
    </row>
    <row r="622" spans="1:10">
      <c r="A622" s="105"/>
      <c r="B622" s="105"/>
      <c r="C622" s="105"/>
      <c r="D622" s="105"/>
      <c r="E622" s="105"/>
      <c r="F622" s="105"/>
      <c r="G622" s="105"/>
      <c r="H622" s="105"/>
      <c r="I622" s="105"/>
      <c r="J622" s="105"/>
    </row>
    <row r="623" spans="1:10">
      <c r="A623" s="105"/>
      <c r="B623" s="105"/>
      <c r="C623" s="105"/>
      <c r="D623" s="105"/>
      <c r="E623" s="105"/>
      <c r="F623" s="105"/>
      <c r="G623" s="105"/>
      <c r="H623" s="105"/>
      <c r="I623" s="105"/>
      <c r="J623" s="105"/>
    </row>
    <row r="624" spans="1:10">
      <c r="A624" s="105"/>
      <c r="B624" s="105"/>
      <c r="C624" s="105"/>
      <c r="D624" s="105"/>
      <c r="E624" s="105"/>
      <c r="F624" s="105"/>
      <c r="G624" s="105"/>
      <c r="H624" s="105"/>
      <c r="I624" s="105"/>
      <c r="J624" s="105"/>
    </row>
    <row r="625" spans="1:10">
      <c r="A625" s="105"/>
      <c r="B625" s="105"/>
      <c r="C625" s="105"/>
      <c r="D625" s="105"/>
      <c r="E625" s="105"/>
      <c r="F625" s="105"/>
      <c r="G625" s="105"/>
      <c r="H625" s="105"/>
      <c r="I625" s="105"/>
      <c r="J625" s="105"/>
    </row>
    <row r="626" spans="1:10">
      <c r="A626" s="105"/>
      <c r="B626" s="105"/>
      <c r="C626" s="105"/>
      <c r="D626" s="105"/>
      <c r="E626" s="105"/>
      <c r="F626" s="105"/>
      <c r="G626" s="105"/>
      <c r="H626" s="105"/>
      <c r="I626" s="105"/>
      <c r="J626" s="105"/>
    </row>
    <row r="627" spans="1:10">
      <c r="A627" s="105"/>
      <c r="B627" s="105"/>
      <c r="C627" s="105"/>
      <c r="D627" s="105"/>
      <c r="E627" s="105"/>
      <c r="F627" s="105"/>
      <c r="G627" s="105"/>
      <c r="H627" s="105"/>
      <c r="I627" s="105"/>
      <c r="J627" s="105"/>
    </row>
    <row r="628" spans="1:10">
      <c r="A628" s="105"/>
      <c r="B628" s="105"/>
      <c r="C628" s="105"/>
      <c r="D628" s="105"/>
      <c r="E628" s="105"/>
      <c r="F628" s="105"/>
      <c r="G628" s="105"/>
      <c r="H628" s="105"/>
      <c r="I628" s="105"/>
      <c r="J628" s="105"/>
    </row>
    <row r="629" spans="1:10">
      <c r="A629" s="105"/>
      <c r="B629" s="105"/>
      <c r="C629" s="105"/>
      <c r="D629" s="105"/>
      <c r="E629" s="105"/>
      <c r="F629" s="105"/>
      <c r="G629" s="105"/>
      <c r="H629" s="105"/>
      <c r="I629" s="105"/>
      <c r="J629" s="105"/>
    </row>
    <row r="630" spans="1:10">
      <c r="A630" s="105"/>
      <c r="B630" s="105"/>
      <c r="C630" s="105"/>
      <c r="D630" s="105"/>
      <c r="E630" s="105"/>
      <c r="F630" s="105"/>
      <c r="G630" s="105"/>
      <c r="H630" s="105"/>
      <c r="I630" s="105"/>
      <c r="J630" s="105"/>
    </row>
    <row r="631" spans="1:10">
      <c r="A631" s="105"/>
      <c r="B631" s="105"/>
      <c r="C631" s="105"/>
      <c r="D631" s="105"/>
      <c r="E631" s="105"/>
      <c r="F631" s="105"/>
      <c r="G631" s="105"/>
      <c r="H631" s="105"/>
      <c r="I631" s="105"/>
      <c r="J631" s="105"/>
    </row>
    <row r="632" spans="1:10">
      <c r="A632" s="105"/>
      <c r="B632" s="105"/>
      <c r="C632" s="105"/>
      <c r="D632" s="105"/>
      <c r="E632" s="105"/>
      <c r="F632" s="105"/>
      <c r="G632" s="105"/>
      <c r="H632" s="105"/>
      <c r="I632" s="105"/>
      <c r="J632" s="105"/>
    </row>
    <row r="633" spans="1:10">
      <c r="A633" s="105"/>
      <c r="B633" s="105"/>
      <c r="C633" s="105"/>
      <c r="D633" s="105"/>
      <c r="E633" s="105"/>
      <c r="F633" s="105"/>
      <c r="G633" s="105"/>
      <c r="H633" s="105"/>
      <c r="I633" s="105"/>
      <c r="J633" s="105"/>
    </row>
    <row r="634" spans="1:10">
      <c r="A634" s="105"/>
      <c r="B634" s="105"/>
      <c r="C634" s="105"/>
      <c r="D634" s="105"/>
      <c r="E634" s="105"/>
      <c r="F634" s="105"/>
      <c r="G634" s="105"/>
      <c r="H634" s="105"/>
      <c r="I634" s="105"/>
      <c r="J634" s="105"/>
    </row>
    <row r="635" spans="1:10">
      <c r="A635" s="105"/>
      <c r="B635" s="105"/>
      <c r="C635" s="105"/>
      <c r="D635" s="105"/>
      <c r="E635" s="105"/>
      <c r="F635" s="105"/>
      <c r="G635" s="105"/>
      <c r="H635" s="105"/>
      <c r="I635" s="105"/>
      <c r="J635" s="105"/>
    </row>
    <row r="636" spans="1:10">
      <c r="A636" s="105"/>
      <c r="B636" s="105"/>
      <c r="C636" s="105"/>
      <c r="D636" s="105"/>
      <c r="E636" s="105"/>
      <c r="F636" s="105"/>
      <c r="G636" s="105"/>
      <c r="H636" s="105"/>
      <c r="I636" s="105"/>
      <c r="J636" s="105"/>
    </row>
    <row r="637" spans="1:10">
      <c r="A637" s="105"/>
      <c r="B637" s="105"/>
      <c r="C637" s="105"/>
      <c r="D637" s="105"/>
      <c r="E637" s="105"/>
      <c r="F637" s="105"/>
      <c r="G637" s="105"/>
      <c r="H637" s="105"/>
      <c r="I637" s="105"/>
      <c r="J637" s="105"/>
    </row>
    <row r="638" spans="1:10">
      <c r="A638" s="105"/>
      <c r="B638" s="105"/>
      <c r="C638" s="105"/>
      <c r="D638" s="105"/>
      <c r="E638" s="105"/>
      <c r="F638" s="105"/>
      <c r="G638" s="105"/>
      <c r="H638" s="105"/>
      <c r="I638" s="105"/>
      <c r="J638" s="105"/>
    </row>
    <row r="639" spans="1:10">
      <c r="A639" s="105"/>
      <c r="B639" s="105"/>
      <c r="C639" s="105"/>
      <c r="D639" s="105"/>
      <c r="E639" s="105"/>
      <c r="F639" s="105"/>
      <c r="G639" s="105"/>
      <c r="H639" s="105"/>
      <c r="I639" s="105"/>
      <c r="J639" s="105"/>
    </row>
    <row r="640" spans="1:10">
      <c r="A640" s="105"/>
      <c r="B640" s="105"/>
      <c r="C640" s="105"/>
      <c r="D640" s="105"/>
      <c r="E640" s="105"/>
      <c r="F640" s="105"/>
      <c r="G640" s="105"/>
      <c r="H640" s="105"/>
      <c r="I640" s="105"/>
      <c r="J640" s="105"/>
    </row>
    <row r="641" spans="1:10">
      <c r="A641" s="105"/>
      <c r="B641" s="105"/>
      <c r="C641" s="105"/>
      <c r="D641" s="105"/>
      <c r="E641" s="105"/>
      <c r="F641" s="105"/>
      <c r="G641" s="105"/>
      <c r="H641" s="105"/>
      <c r="I641" s="105"/>
      <c r="J641" s="105"/>
    </row>
    <row r="642" spans="1:10">
      <c r="A642" s="105"/>
      <c r="B642" s="105"/>
      <c r="C642" s="105"/>
      <c r="D642" s="105"/>
      <c r="E642" s="105"/>
      <c r="F642" s="105"/>
      <c r="G642" s="105"/>
      <c r="H642" s="105"/>
      <c r="I642" s="105"/>
      <c r="J642" s="105"/>
    </row>
    <row r="643" spans="1:10">
      <c r="A643" s="105"/>
      <c r="B643" s="105"/>
      <c r="C643" s="105"/>
      <c r="D643" s="105"/>
      <c r="E643" s="105"/>
      <c r="F643" s="105"/>
      <c r="G643" s="105"/>
      <c r="H643" s="105"/>
      <c r="I643" s="105"/>
      <c r="J643" s="105"/>
    </row>
    <row r="644" spans="1:10">
      <c r="A644" s="105"/>
      <c r="B644" s="105"/>
      <c r="C644" s="105"/>
      <c r="D644" s="105"/>
      <c r="E644" s="105"/>
      <c r="F644" s="105"/>
      <c r="G644" s="105"/>
      <c r="H644" s="105"/>
      <c r="I644" s="105"/>
      <c r="J644" s="105"/>
    </row>
    <row r="645" spans="1:10">
      <c r="A645" s="105"/>
      <c r="B645" s="105"/>
      <c r="C645" s="105"/>
      <c r="D645" s="105"/>
      <c r="E645" s="105"/>
      <c r="F645" s="105"/>
      <c r="G645" s="105"/>
      <c r="H645" s="105"/>
      <c r="I645" s="105"/>
      <c r="J645" s="105"/>
    </row>
    <row r="646" spans="1:10">
      <c r="A646" s="105"/>
      <c r="B646" s="105"/>
      <c r="C646" s="105"/>
      <c r="D646" s="105"/>
      <c r="E646" s="105"/>
      <c r="F646" s="105"/>
      <c r="G646" s="105"/>
      <c r="H646" s="105"/>
      <c r="I646" s="105"/>
      <c r="J646" s="105"/>
    </row>
    <row r="647" spans="1:10">
      <c r="A647" s="105"/>
      <c r="B647" s="105"/>
      <c r="C647" s="105"/>
      <c r="D647" s="105"/>
      <c r="E647" s="105"/>
      <c r="F647" s="105"/>
      <c r="G647" s="105"/>
      <c r="H647" s="105"/>
      <c r="I647" s="105"/>
      <c r="J647" s="105"/>
    </row>
    <row r="648" spans="1:10">
      <c r="A648" s="105"/>
      <c r="B648" s="105"/>
      <c r="C648" s="105"/>
      <c r="D648" s="105"/>
      <c r="E648" s="105"/>
      <c r="F648" s="105"/>
      <c r="G648" s="105"/>
      <c r="H648" s="105"/>
      <c r="I648" s="105"/>
      <c r="J648" s="105"/>
    </row>
    <row r="649" spans="1:10">
      <c r="A649" s="105"/>
      <c r="B649" s="105"/>
      <c r="C649" s="105"/>
      <c r="D649" s="105"/>
      <c r="E649" s="105"/>
      <c r="F649" s="105"/>
      <c r="G649" s="105"/>
      <c r="H649" s="105"/>
      <c r="I649" s="105"/>
      <c r="J649" s="105"/>
    </row>
    <row r="650" spans="1:10">
      <c r="A650" s="105"/>
      <c r="B650" s="105"/>
      <c r="C650" s="105"/>
      <c r="D650" s="105"/>
      <c r="E650" s="105"/>
      <c r="F650" s="105"/>
      <c r="G650" s="105"/>
      <c r="H650" s="105"/>
      <c r="I650" s="105"/>
      <c r="J650" s="105"/>
    </row>
    <row r="651" spans="1:10">
      <c r="A651" s="105"/>
      <c r="B651" s="105"/>
      <c r="C651" s="105"/>
      <c r="D651" s="105"/>
      <c r="E651" s="105"/>
      <c r="F651" s="105"/>
      <c r="G651" s="105"/>
      <c r="H651" s="105"/>
      <c r="I651" s="105"/>
      <c r="J651" s="105"/>
    </row>
    <row r="652" spans="1:10">
      <c r="A652" s="105"/>
      <c r="B652" s="105"/>
      <c r="C652" s="105"/>
      <c r="D652" s="105"/>
      <c r="E652" s="105"/>
      <c r="F652" s="105"/>
      <c r="G652" s="105"/>
      <c r="H652" s="105"/>
      <c r="I652" s="105"/>
      <c r="J652" s="105"/>
    </row>
    <row r="653" spans="1:10">
      <c r="A653" s="105"/>
      <c r="B653" s="105"/>
      <c r="C653" s="105"/>
      <c r="D653" s="105"/>
      <c r="E653" s="105"/>
      <c r="F653" s="105"/>
      <c r="G653" s="105"/>
      <c r="H653" s="105"/>
      <c r="I653" s="105"/>
      <c r="J653" s="105"/>
    </row>
    <row r="654" spans="1:10">
      <c r="A654" s="105"/>
      <c r="B654" s="105"/>
      <c r="C654" s="105"/>
      <c r="D654" s="105"/>
      <c r="E654" s="105"/>
      <c r="F654" s="105"/>
      <c r="G654" s="105"/>
      <c r="H654" s="105"/>
      <c r="I654" s="105"/>
      <c r="J654" s="105"/>
    </row>
    <row r="655" spans="1:10">
      <c r="A655" s="105"/>
      <c r="B655" s="105"/>
      <c r="C655" s="105"/>
      <c r="D655" s="105"/>
      <c r="E655" s="105"/>
      <c r="F655" s="105"/>
      <c r="G655" s="105"/>
      <c r="H655" s="105"/>
      <c r="I655" s="105"/>
      <c r="J655" s="105"/>
    </row>
    <row r="656" spans="1:10">
      <c r="A656" s="105"/>
      <c r="B656" s="105"/>
      <c r="C656" s="105"/>
      <c r="D656" s="105"/>
      <c r="E656" s="105"/>
      <c r="F656" s="105"/>
      <c r="G656" s="105"/>
      <c r="H656" s="105"/>
      <c r="I656" s="105"/>
      <c r="J656" s="105"/>
    </row>
    <row r="657" spans="1:10">
      <c r="A657" s="105"/>
      <c r="B657" s="105"/>
      <c r="C657" s="105"/>
      <c r="D657" s="105"/>
      <c r="E657" s="105"/>
      <c r="F657" s="105"/>
      <c r="G657" s="105"/>
      <c r="H657" s="105"/>
      <c r="I657" s="105"/>
      <c r="J657" s="105"/>
    </row>
    <row r="658" spans="1:10">
      <c r="A658" s="105"/>
      <c r="B658" s="105"/>
      <c r="C658" s="105"/>
      <c r="D658" s="105"/>
      <c r="E658" s="105"/>
      <c r="F658" s="105"/>
      <c r="G658" s="105"/>
      <c r="H658" s="105"/>
      <c r="I658" s="105"/>
      <c r="J658" s="105"/>
    </row>
    <row r="659" spans="1:10">
      <c r="A659" s="105"/>
      <c r="B659" s="105"/>
      <c r="C659" s="105"/>
      <c r="D659" s="105"/>
      <c r="E659" s="105"/>
      <c r="F659" s="105"/>
      <c r="G659" s="105"/>
      <c r="H659" s="105"/>
      <c r="I659" s="105"/>
      <c r="J659" s="105"/>
    </row>
    <row r="660" spans="1:10">
      <c r="A660" s="105"/>
      <c r="B660" s="105"/>
      <c r="C660" s="105"/>
      <c r="D660" s="105"/>
      <c r="E660" s="105"/>
      <c r="F660" s="105"/>
      <c r="G660" s="105"/>
      <c r="H660" s="105"/>
      <c r="I660" s="105"/>
      <c r="J660" s="105"/>
    </row>
    <row r="661" spans="1:10">
      <c r="A661" s="105"/>
      <c r="B661" s="105"/>
      <c r="C661" s="105"/>
      <c r="D661" s="105"/>
      <c r="E661" s="105"/>
      <c r="F661" s="105"/>
      <c r="G661" s="105"/>
      <c r="H661" s="105"/>
      <c r="I661" s="105"/>
      <c r="J661" s="105"/>
    </row>
    <row r="662" spans="1:10">
      <c r="A662" s="105"/>
      <c r="B662" s="105"/>
      <c r="C662" s="105"/>
      <c r="D662" s="105"/>
      <c r="E662" s="105"/>
      <c r="F662" s="105"/>
      <c r="G662" s="105"/>
      <c r="H662" s="105"/>
      <c r="I662" s="105"/>
      <c r="J662" s="105"/>
    </row>
    <row r="663" spans="1:10">
      <c r="A663" s="105"/>
      <c r="B663" s="105"/>
      <c r="C663" s="105"/>
      <c r="D663" s="105"/>
      <c r="E663" s="105"/>
      <c r="F663" s="105"/>
      <c r="G663" s="105"/>
      <c r="H663" s="105"/>
      <c r="I663" s="105"/>
      <c r="J663" s="105"/>
    </row>
    <row r="664" spans="1:10">
      <c r="A664" s="105"/>
      <c r="B664" s="105"/>
      <c r="C664" s="105"/>
      <c r="D664" s="105"/>
      <c r="E664" s="105"/>
      <c r="F664" s="105"/>
      <c r="G664" s="105"/>
      <c r="H664" s="105"/>
      <c r="I664" s="105"/>
      <c r="J664" s="105"/>
    </row>
    <row r="665" spans="1:10">
      <c r="A665" s="105"/>
      <c r="B665" s="105"/>
      <c r="C665" s="105"/>
      <c r="D665" s="105"/>
      <c r="E665" s="105"/>
      <c r="F665" s="105"/>
      <c r="G665" s="105"/>
      <c r="H665" s="105"/>
      <c r="I665" s="105"/>
      <c r="J665" s="105"/>
    </row>
    <row r="666" spans="1:10">
      <c r="A666" s="105"/>
      <c r="B666" s="105"/>
      <c r="C666" s="105"/>
      <c r="D666" s="105"/>
      <c r="E666" s="105"/>
      <c r="F666" s="105"/>
      <c r="G666" s="105"/>
      <c r="H666" s="105"/>
      <c r="I666" s="105"/>
      <c r="J666" s="105"/>
    </row>
    <row r="667" spans="1:10">
      <c r="A667" s="105"/>
      <c r="B667" s="105"/>
      <c r="C667" s="105"/>
      <c r="D667" s="105"/>
      <c r="E667" s="105"/>
      <c r="F667" s="105"/>
      <c r="G667" s="105"/>
      <c r="H667" s="105"/>
      <c r="I667" s="105"/>
      <c r="J667" s="105"/>
    </row>
    <row r="668" spans="1:10">
      <c r="A668" s="105"/>
      <c r="B668" s="105"/>
      <c r="C668" s="105"/>
      <c r="D668" s="105"/>
      <c r="E668" s="105"/>
      <c r="F668" s="105"/>
      <c r="G668" s="105"/>
      <c r="H668" s="105"/>
      <c r="I668" s="105"/>
      <c r="J668" s="105"/>
    </row>
    <row r="669" spans="1:10">
      <c r="A669" s="105"/>
      <c r="B669" s="105"/>
      <c r="C669" s="105"/>
      <c r="D669" s="105"/>
      <c r="E669" s="105"/>
      <c r="F669" s="105"/>
      <c r="G669" s="105"/>
      <c r="H669" s="105"/>
      <c r="I669" s="105"/>
      <c r="J669" s="105"/>
    </row>
    <row r="670" spans="1:10">
      <c r="A670" s="105"/>
      <c r="B670" s="105"/>
      <c r="C670" s="105"/>
      <c r="D670" s="105"/>
      <c r="E670" s="105"/>
      <c r="F670" s="105"/>
      <c r="G670" s="105"/>
      <c r="H670" s="105"/>
      <c r="I670" s="105"/>
      <c r="J670" s="105"/>
    </row>
    <row r="671" spans="1:10">
      <c r="A671" s="105"/>
      <c r="B671" s="105"/>
      <c r="C671" s="105"/>
      <c r="D671" s="105"/>
      <c r="E671" s="105"/>
      <c r="F671" s="105"/>
      <c r="G671" s="105"/>
      <c r="H671" s="105"/>
      <c r="I671" s="105"/>
      <c r="J671" s="105"/>
    </row>
    <row r="672" spans="1:10">
      <c r="A672" s="105"/>
      <c r="B672" s="105"/>
      <c r="C672" s="105"/>
      <c r="D672" s="105"/>
      <c r="E672" s="105"/>
      <c r="F672" s="105"/>
      <c r="G672" s="105"/>
      <c r="H672" s="105"/>
      <c r="I672" s="105"/>
      <c r="J672" s="105"/>
    </row>
    <row r="673" spans="1:10">
      <c r="A673" s="105"/>
      <c r="B673" s="105"/>
      <c r="C673" s="105"/>
      <c r="D673" s="105"/>
      <c r="E673" s="105"/>
      <c r="F673" s="105"/>
      <c r="G673" s="105"/>
      <c r="H673" s="105"/>
      <c r="I673" s="105"/>
      <c r="J673" s="105"/>
    </row>
    <row r="674" spans="1:10">
      <c r="A674" s="105"/>
      <c r="B674" s="105"/>
      <c r="C674" s="105"/>
      <c r="D674" s="105"/>
      <c r="E674" s="105"/>
      <c r="F674" s="105"/>
      <c r="G674" s="105"/>
      <c r="H674" s="105"/>
      <c r="I674" s="105"/>
      <c r="J674" s="105"/>
    </row>
    <row r="675" spans="1:10">
      <c r="A675" s="105"/>
      <c r="B675" s="105"/>
      <c r="C675" s="105"/>
      <c r="D675" s="105"/>
      <c r="E675" s="105"/>
      <c r="F675" s="105"/>
      <c r="G675" s="105"/>
      <c r="H675" s="105"/>
      <c r="I675" s="105"/>
      <c r="J675" s="105"/>
    </row>
    <row r="676" spans="1:10">
      <c r="A676" s="105"/>
      <c r="B676" s="105"/>
      <c r="C676" s="105"/>
      <c r="D676" s="105"/>
      <c r="E676" s="105"/>
      <c r="F676" s="105"/>
      <c r="G676" s="105"/>
      <c r="H676" s="105"/>
      <c r="I676" s="105"/>
      <c r="J676" s="105"/>
    </row>
    <row r="677" spans="1:10">
      <c r="A677" s="105"/>
      <c r="B677" s="105"/>
      <c r="C677" s="105"/>
      <c r="D677" s="105"/>
      <c r="E677" s="105"/>
      <c r="F677" s="105"/>
      <c r="G677" s="105"/>
      <c r="H677" s="105"/>
      <c r="I677" s="105"/>
      <c r="J677" s="105"/>
    </row>
    <row r="678" spans="1:10">
      <c r="A678" s="105"/>
      <c r="B678" s="105"/>
      <c r="C678" s="105"/>
      <c r="D678" s="105"/>
      <c r="E678" s="105"/>
      <c r="F678" s="105"/>
      <c r="G678" s="105"/>
      <c r="H678" s="105"/>
      <c r="I678" s="105"/>
      <c r="J678" s="105"/>
    </row>
    <row r="679" spans="1:10">
      <c r="A679" s="105"/>
      <c r="B679" s="105"/>
      <c r="C679" s="105"/>
      <c r="D679" s="105"/>
      <c r="E679" s="105"/>
      <c r="F679" s="105"/>
      <c r="G679" s="105"/>
      <c r="H679" s="105"/>
      <c r="I679" s="105"/>
      <c r="J679" s="105"/>
    </row>
    <row r="680" spans="1:10">
      <c r="A680" s="105"/>
      <c r="B680" s="105"/>
      <c r="C680" s="105"/>
      <c r="D680" s="105"/>
      <c r="E680" s="105"/>
      <c r="F680" s="105"/>
      <c r="G680" s="105"/>
      <c r="H680" s="105"/>
      <c r="I680" s="105"/>
      <c r="J680" s="105"/>
    </row>
    <row r="681" spans="1:10">
      <c r="A681" s="105"/>
      <c r="B681" s="105"/>
      <c r="C681" s="105"/>
      <c r="D681" s="105"/>
      <c r="E681" s="105"/>
      <c r="F681" s="105"/>
      <c r="G681" s="105"/>
      <c r="H681" s="105"/>
      <c r="I681" s="105"/>
      <c r="J681" s="105"/>
    </row>
    <row r="682" spans="1:10">
      <c r="A682" s="105"/>
      <c r="B682" s="105"/>
      <c r="C682" s="105"/>
      <c r="D682" s="105"/>
      <c r="E682" s="105"/>
      <c r="F682" s="105"/>
      <c r="G682" s="105"/>
      <c r="H682" s="105"/>
      <c r="I682" s="105"/>
      <c r="J682" s="105"/>
    </row>
    <row r="683" spans="1:10">
      <c r="A683" s="105"/>
      <c r="B683" s="105"/>
      <c r="C683" s="105"/>
      <c r="D683" s="105"/>
      <c r="E683" s="105"/>
      <c r="F683" s="105"/>
      <c r="G683" s="105"/>
      <c r="H683" s="105"/>
      <c r="I683" s="105"/>
      <c r="J683" s="105"/>
    </row>
    <row r="684" spans="1:10">
      <c r="A684" s="105"/>
      <c r="B684" s="105"/>
      <c r="C684" s="105"/>
      <c r="D684" s="105"/>
      <c r="E684" s="105"/>
      <c r="F684" s="105"/>
      <c r="G684" s="105"/>
      <c r="H684" s="105"/>
      <c r="I684" s="105"/>
      <c r="J684" s="105"/>
    </row>
    <row r="685" spans="1:10">
      <c r="A685" s="105"/>
      <c r="B685" s="105"/>
      <c r="C685" s="105"/>
      <c r="D685" s="105"/>
      <c r="E685" s="105"/>
      <c r="F685" s="105"/>
      <c r="G685" s="105"/>
      <c r="H685" s="105"/>
      <c r="I685" s="105"/>
      <c r="J685" s="105"/>
    </row>
    <row r="686" spans="1:10">
      <c r="A686" s="105"/>
      <c r="B686" s="105"/>
      <c r="C686" s="105"/>
      <c r="D686" s="105"/>
      <c r="E686" s="105"/>
      <c r="F686" s="105"/>
      <c r="G686" s="105"/>
      <c r="H686" s="105"/>
      <c r="I686" s="105"/>
      <c r="J686" s="105"/>
    </row>
    <row r="687" spans="1:10">
      <c r="A687" s="105"/>
      <c r="B687" s="105"/>
      <c r="C687" s="105"/>
      <c r="D687" s="105"/>
      <c r="E687" s="105"/>
      <c r="F687" s="105"/>
      <c r="G687" s="105"/>
      <c r="H687" s="105"/>
      <c r="I687" s="105"/>
      <c r="J687" s="105"/>
    </row>
    <row r="688" spans="1:10">
      <c r="A688" s="105"/>
      <c r="B688" s="105"/>
      <c r="C688" s="105"/>
      <c r="D688" s="105"/>
      <c r="E688" s="105"/>
      <c r="F688" s="105"/>
      <c r="G688" s="105"/>
      <c r="H688" s="105"/>
      <c r="I688" s="105"/>
      <c r="J688" s="105"/>
    </row>
    <row r="689" spans="1:10">
      <c r="A689" s="105"/>
      <c r="B689" s="105"/>
      <c r="C689" s="105"/>
      <c r="D689" s="105"/>
      <c r="E689" s="105"/>
      <c r="F689" s="105"/>
      <c r="G689" s="105"/>
      <c r="H689" s="105"/>
      <c r="I689" s="105"/>
      <c r="J689" s="105"/>
    </row>
    <row r="690" spans="1:10">
      <c r="A690" s="105"/>
      <c r="B690" s="105"/>
      <c r="C690" s="105"/>
      <c r="D690" s="105"/>
      <c r="E690" s="105"/>
      <c r="F690" s="105"/>
      <c r="G690" s="105"/>
      <c r="H690" s="105"/>
      <c r="I690" s="105"/>
      <c r="J690" s="105"/>
    </row>
    <row r="691" spans="1:10">
      <c r="A691" s="105"/>
      <c r="B691" s="105"/>
      <c r="C691" s="105"/>
      <c r="D691" s="105"/>
      <c r="E691" s="105"/>
      <c r="F691" s="105"/>
      <c r="G691" s="105"/>
      <c r="H691" s="105"/>
      <c r="I691" s="105"/>
      <c r="J691" s="105"/>
    </row>
    <row r="692" spans="1:10">
      <c r="A692" s="105"/>
      <c r="B692" s="105"/>
      <c r="C692" s="105"/>
      <c r="D692" s="105"/>
      <c r="E692" s="105"/>
      <c r="F692" s="105"/>
      <c r="G692" s="105"/>
      <c r="H692" s="105"/>
      <c r="I692" s="105"/>
      <c r="J692" s="105"/>
    </row>
    <row r="693" spans="1:10">
      <c r="A693" s="105"/>
      <c r="B693" s="105"/>
      <c r="C693" s="105"/>
      <c r="D693" s="105"/>
      <c r="E693" s="105"/>
      <c r="F693" s="105"/>
      <c r="G693" s="105"/>
      <c r="H693" s="105"/>
      <c r="I693" s="105"/>
      <c r="J693" s="105"/>
    </row>
    <row r="694" spans="1:10">
      <c r="A694" s="105"/>
      <c r="B694" s="105"/>
      <c r="C694" s="105"/>
      <c r="D694" s="105"/>
      <c r="E694" s="105"/>
      <c r="F694" s="105"/>
      <c r="G694" s="105"/>
      <c r="H694" s="105"/>
      <c r="I694" s="105"/>
      <c r="J694" s="105"/>
    </row>
    <row r="695" spans="1:10">
      <c r="A695" s="105"/>
      <c r="B695" s="105"/>
      <c r="C695" s="105"/>
      <c r="D695" s="105"/>
      <c r="E695" s="105"/>
      <c r="F695" s="105"/>
      <c r="G695" s="105"/>
      <c r="H695" s="105"/>
      <c r="I695" s="105"/>
      <c r="J695" s="105"/>
    </row>
    <row r="696" spans="1:10">
      <c r="A696" s="105"/>
      <c r="B696" s="105"/>
      <c r="C696" s="105"/>
      <c r="D696" s="105"/>
      <c r="E696" s="105"/>
      <c r="F696" s="105"/>
      <c r="G696" s="105"/>
      <c r="H696" s="105"/>
      <c r="I696" s="105"/>
      <c r="J696" s="105"/>
    </row>
    <row r="697" spans="1:10">
      <c r="A697" s="105"/>
      <c r="B697" s="105"/>
      <c r="C697" s="105"/>
      <c r="D697" s="105"/>
      <c r="E697" s="105"/>
      <c r="F697" s="105"/>
      <c r="G697" s="105"/>
      <c r="H697" s="105"/>
      <c r="I697" s="105"/>
      <c r="J697" s="105"/>
    </row>
    <row r="698" spans="1:10">
      <c r="A698" s="105"/>
      <c r="B698" s="105"/>
      <c r="C698" s="105"/>
      <c r="D698" s="105"/>
      <c r="E698" s="105"/>
      <c r="F698" s="105"/>
      <c r="G698" s="105"/>
      <c r="H698" s="105"/>
      <c r="I698" s="105"/>
      <c r="J698" s="105"/>
    </row>
    <row r="699" spans="1:10">
      <c r="A699" s="105"/>
      <c r="B699" s="105"/>
      <c r="C699" s="105"/>
      <c r="D699" s="105"/>
      <c r="E699" s="105"/>
      <c r="F699" s="105"/>
      <c r="G699" s="105"/>
      <c r="H699" s="105"/>
      <c r="I699" s="105"/>
      <c r="J699" s="105"/>
    </row>
    <row r="700" spans="1:10">
      <c r="A700" s="105"/>
      <c r="B700" s="105"/>
      <c r="C700" s="105"/>
      <c r="D700" s="105"/>
      <c r="E700" s="105"/>
      <c r="F700" s="105"/>
      <c r="G700" s="105"/>
      <c r="H700" s="105"/>
      <c r="I700" s="105"/>
      <c r="J700" s="105"/>
    </row>
    <row r="701" spans="1:10">
      <c r="A701" s="105"/>
      <c r="B701" s="105"/>
      <c r="C701" s="105"/>
      <c r="D701" s="105"/>
      <c r="E701" s="105"/>
      <c r="F701" s="105"/>
      <c r="G701" s="105"/>
      <c r="H701" s="105"/>
      <c r="I701" s="105"/>
      <c r="J701" s="105"/>
    </row>
    <row r="702" spans="1:10">
      <c r="A702" s="105"/>
      <c r="B702" s="105"/>
      <c r="C702" s="105"/>
      <c r="D702" s="105"/>
      <c r="E702" s="105"/>
      <c r="F702" s="105"/>
      <c r="G702" s="105"/>
      <c r="H702" s="105"/>
      <c r="I702" s="105"/>
      <c r="J702" s="105"/>
    </row>
    <row r="703" spans="1:10">
      <c r="A703" s="105"/>
      <c r="B703" s="105"/>
      <c r="C703" s="105"/>
      <c r="D703" s="105"/>
      <c r="E703" s="105"/>
      <c r="F703" s="105"/>
      <c r="G703" s="105"/>
      <c r="H703" s="105"/>
      <c r="I703" s="105"/>
      <c r="J703" s="105"/>
    </row>
    <row r="704" spans="1:10">
      <c r="A704" s="105"/>
      <c r="B704" s="105"/>
      <c r="C704" s="105"/>
      <c r="D704" s="105"/>
      <c r="E704" s="105"/>
      <c r="F704" s="105"/>
      <c r="G704" s="105"/>
      <c r="H704" s="105"/>
      <c r="I704" s="105"/>
      <c r="J704" s="105"/>
    </row>
    <row r="705" spans="1:10">
      <c r="A705" s="105"/>
      <c r="B705" s="105"/>
      <c r="C705" s="105"/>
      <c r="D705" s="105"/>
      <c r="E705" s="105"/>
      <c r="F705" s="105"/>
      <c r="G705" s="105"/>
      <c r="H705" s="105"/>
      <c r="I705" s="105"/>
      <c r="J705" s="105"/>
    </row>
    <row r="706" spans="1:10">
      <c r="A706" s="105"/>
      <c r="B706" s="105"/>
      <c r="C706" s="105"/>
      <c r="D706" s="105"/>
      <c r="E706" s="105"/>
      <c r="F706" s="105"/>
      <c r="G706" s="105"/>
      <c r="H706" s="105"/>
      <c r="I706" s="105"/>
      <c r="J706" s="105"/>
    </row>
    <row r="707" spans="1:10">
      <c r="A707" s="105"/>
      <c r="B707" s="105"/>
      <c r="C707" s="105"/>
      <c r="D707" s="105"/>
      <c r="E707" s="105"/>
      <c r="F707" s="105"/>
      <c r="G707" s="105"/>
      <c r="H707" s="105"/>
      <c r="I707" s="105"/>
      <c r="J707" s="105"/>
    </row>
    <row r="708" spans="1:10">
      <c r="A708" s="105"/>
      <c r="B708" s="105"/>
      <c r="C708" s="105"/>
      <c r="D708" s="105"/>
      <c r="E708" s="105"/>
      <c r="F708" s="105"/>
      <c r="G708" s="105"/>
      <c r="H708" s="105"/>
      <c r="I708" s="105"/>
      <c r="J708" s="105"/>
    </row>
    <row r="709" spans="1:10">
      <c r="A709" s="105"/>
      <c r="B709" s="105"/>
      <c r="C709" s="105"/>
      <c r="D709" s="105"/>
      <c r="E709" s="105"/>
      <c r="F709" s="105"/>
      <c r="G709" s="105"/>
      <c r="H709" s="105"/>
      <c r="I709" s="105"/>
      <c r="J709" s="105"/>
    </row>
    <row r="710" spans="1:10">
      <c r="A710" s="105"/>
      <c r="B710" s="105"/>
      <c r="C710" s="105"/>
      <c r="D710" s="105"/>
      <c r="E710" s="105"/>
      <c r="F710" s="105"/>
      <c r="G710" s="105"/>
      <c r="H710" s="105"/>
      <c r="I710" s="105"/>
      <c r="J710" s="105"/>
    </row>
    <row r="711" spans="1:10">
      <c r="A711" s="105"/>
      <c r="B711" s="105"/>
      <c r="C711" s="105"/>
      <c r="D711" s="105"/>
      <c r="E711" s="105"/>
      <c r="F711" s="105"/>
      <c r="G711" s="105"/>
      <c r="H711" s="105"/>
      <c r="I711" s="105"/>
      <c r="J711" s="105"/>
    </row>
    <row r="712" spans="1:10">
      <c r="A712" s="105"/>
      <c r="B712" s="105"/>
      <c r="C712" s="105"/>
      <c r="D712" s="105"/>
      <c r="E712" s="105"/>
      <c r="F712" s="105"/>
      <c r="G712" s="105"/>
      <c r="H712" s="105"/>
      <c r="I712" s="105"/>
      <c r="J712" s="105"/>
    </row>
    <row r="713" spans="1:10">
      <c r="A713" s="105"/>
      <c r="B713" s="105"/>
      <c r="C713" s="105"/>
      <c r="D713" s="105"/>
      <c r="E713" s="105"/>
      <c r="F713" s="105"/>
      <c r="G713" s="105"/>
      <c r="H713" s="105"/>
      <c r="I713" s="105"/>
      <c r="J713" s="105"/>
    </row>
    <row r="714" spans="1:10">
      <c r="A714" s="105"/>
      <c r="B714" s="105"/>
      <c r="C714" s="105"/>
      <c r="D714" s="105"/>
      <c r="E714" s="105"/>
      <c r="F714" s="105"/>
      <c r="G714" s="105"/>
      <c r="H714" s="105"/>
      <c r="I714" s="105"/>
      <c r="J714" s="105"/>
    </row>
    <row r="715" spans="1:10">
      <c r="A715" s="105"/>
      <c r="B715" s="105"/>
      <c r="C715" s="105"/>
      <c r="D715" s="105"/>
      <c r="E715" s="105"/>
      <c r="F715" s="105"/>
      <c r="G715" s="105"/>
      <c r="H715" s="105"/>
      <c r="I715" s="105"/>
      <c r="J715" s="105"/>
    </row>
    <row r="716" spans="1:10">
      <c r="A716" s="105"/>
      <c r="B716" s="105"/>
      <c r="C716" s="105"/>
      <c r="D716" s="105"/>
      <c r="E716" s="105"/>
      <c r="F716" s="105"/>
      <c r="G716" s="105"/>
      <c r="H716" s="105"/>
      <c r="I716" s="105"/>
      <c r="J716" s="105"/>
    </row>
    <row r="717" spans="1:10">
      <c r="A717" s="105"/>
      <c r="B717" s="105"/>
      <c r="C717" s="105"/>
      <c r="D717" s="105"/>
      <c r="E717" s="105"/>
      <c r="F717" s="105"/>
      <c r="G717" s="105"/>
      <c r="H717" s="105"/>
      <c r="I717" s="105"/>
      <c r="J717" s="105"/>
    </row>
    <row r="718" spans="1:10">
      <c r="A718" s="105"/>
      <c r="B718" s="105"/>
      <c r="C718" s="105"/>
      <c r="D718" s="105"/>
      <c r="E718" s="105"/>
      <c r="F718" s="105"/>
      <c r="G718" s="105"/>
      <c r="H718" s="105"/>
      <c r="I718" s="105"/>
      <c r="J718" s="105"/>
    </row>
    <row r="719" spans="1:10">
      <c r="A719" s="105"/>
      <c r="B719" s="105"/>
      <c r="C719" s="105"/>
      <c r="D719" s="105"/>
      <c r="E719" s="105"/>
      <c r="F719" s="105"/>
      <c r="G719" s="105"/>
      <c r="H719" s="105"/>
      <c r="I719" s="105"/>
      <c r="J719" s="105"/>
    </row>
    <row r="720" spans="1:10">
      <c r="A720" s="105"/>
      <c r="B720" s="105"/>
      <c r="C720" s="105"/>
      <c r="D720" s="105"/>
      <c r="E720" s="105"/>
      <c r="F720" s="105"/>
      <c r="G720" s="105"/>
      <c r="H720" s="105"/>
      <c r="I720" s="105"/>
      <c r="J720" s="105"/>
    </row>
    <row r="721" spans="1:10">
      <c r="A721" s="105"/>
      <c r="B721" s="105"/>
      <c r="C721" s="105"/>
      <c r="D721" s="105"/>
      <c r="E721" s="105"/>
      <c r="F721" s="105"/>
      <c r="G721" s="105"/>
      <c r="H721" s="105"/>
      <c r="I721" s="105"/>
      <c r="J721" s="105"/>
    </row>
    <row r="722" spans="1:10">
      <c r="A722" s="105"/>
      <c r="B722" s="105"/>
      <c r="C722" s="105"/>
      <c r="D722" s="105"/>
      <c r="E722" s="105"/>
      <c r="F722" s="105"/>
      <c r="G722" s="105"/>
      <c r="H722" s="105"/>
      <c r="I722" s="105"/>
      <c r="J722" s="105"/>
    </row>
    <row r="723" spans="1:10">
      <c r="A723" s="105"/>
      <c r="B723" s="105"/>
      <c r="C723" s="105"/>
      <c r="D723" s="105"/>
      <c r="E723" s="105"/>
      <c r="F723" s="105"/>
      <c r="G723" s="105"/>
      <c r="H723" s="105"/>
      <c r="I723" s="105"/>
      <c r="J723" s="105"/>
    </row>
    <row r="724" spans="1:10">
      <c r="A724" s="105"/>
      <c r="B724" s="105"/>
      <c r="C724" s="105"/>
      <c r="D724" s="105"/>
      <c r="E724" s="105"/>
      <c r="F724" s="105"/>
      <c r="G724" s="105"/>
      <c r="H724" s="105"/>
      <c r="I724" s="105"/>
      <c r="J724" s="105"/>
    </row>
    <row r="725" spans="1:10">
      <c r="A725" s="105"/>
      <c r="B725" s="105"/>
      <c r="C725" s="105"/>
      <c r="D725" s="105"/>
      <c r="E725" s="105"/>
      <c r="F725" s="105"/>
      <c r="G725" s="105"/>
      <c r="H725" s="105"/>
      <c r="I725" s="105"/>
      <c r="J725" s="105"/>
    </row>
    <row r="726" spans="1:10">
      <c r="A726" s="105"/>
      <c r="B726" s="105"/>
      <c r="C726" s="105"/>
      <c r="D726" s="105"/>
      <c r="E726" s="105"/>
      <c r="F726" s="105"/>
      <c r="G726" s="105"/>
      <c r="H726" s="105"/>
      <c r="I726" s="105"/>
      <c r="J726" s="105"/>
    </row>
    <row r="727" spans="1:10">
      <c r="A727" s="105"/>
      <c r="B727" s="105"/>
      <c r="C727" s="105"/>
      <c r="D727" s="105"/>
      <c r="E727" s="105"/>
      <c r="F727" s="105"/>
      <c r="G727" s="105"/>
      <c r="H727" s="105"/>
      <c r="I727" s="105"/>
      <c r="J727" s="105"/>
    </row>
    <row r="728" spans="1:10">
      <c r="A728" s="105"/>
      <c r="B728" s="105"/>
      <c r="C728" s="105"/>
      <c r="D728" s="105"/>
      <c r="E728" s="105"/>
      <c r="F728" s="105"/>
      <c r="G728" s="105"/>
      <c r="H728" s="105"/>
      <c r="I728" s="105"/>
      <c r="J728" s="105"/>
    </row>
    <row r="729" spans="1:10">
      <c r="A729" s="105"/>
      <c r="B729" s="105"/>
      <c r="C729" s="105"/>
      <c r="D729" s="105"/>
      <c r="E729" s="105"/>
      <c r="F729" s="105"/>
      <c r="G729" s="105"/>
      <c r="H729" s="105"/>
      <c r="I729" s="105"/>
      <c r="J729" s="105"/>
    </row>
    <row r="730" spans="1:10">
      <c r="A730" s="105"/>
      <c r="B730" s="105"/>
      <c r="C730" s="105"/>
      <c r="D730" s="105"/>
      <c r="E730" s="105"/>
      <c r="F730" s="105"/>
      <c r="G730" s="105"/>
      <c r="H730" s="105"/>
      <c r="I730" s="105"/>
      <c r="J730" s="105"/>
    </row>
    <row r="731" spans="1:10">
      <c r="A731" s="105"/>
      <c r="B731" s="105"/>
      <c r="C731" s="105"/>
      <c r="D731" s="105"/>
      <c r="E731" s="105"/>
      <c r="F731" s="105"/>
      <c r="G731" s="105"/>
      <c r="H731" s="105"/>
      <c r="I731" s="105"/>
      <c r="J731" s="105"/>
    </row>
    <row r="732" spans="1:10">
      <c r="A732" s="105"/>
      <c r="B732" s="105"/>
      <c r="C732" s="105"/>
      <c r="D732" s="105"/>
      <c r="E732" s="105"/>
      <c r="F732" s="105"/>
      <c r="G732" s="105"/>
      <c r="H732" s="105"/>
      <c r="I732" s="105"/>
      <c r="J732" s="105"/>
    </row>
  </sheetData>
  <sheetProtection algorithmName="SHA-512" hashValue="s2OUVzCge7QDWl5nNi/zMEBMNkuLweASv1VNW4ZEpfQZ+Gzj1ybLRDf+iFq5DzUdfcrQQMts3r4OcimNAMKeqA==" saltValue="XJuNGWdB40ul2DTxyyPPqw==" spinCount="100000" sheet="1" objects="1" scenarios="1"/>
  <mergeCells count="2">
    <mergeCell ref="D4:D5"/>
    <mergeCell ref="C8:C9"/>
  </mergeCells>
  <pageMargins left="0.7" right="0.7" top="0.75" bottom="0.75" header="0.3" footer="0.3"/>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8">
    <tabColor theme="8" tint="0.79998168889431442"/>
    <pageSetUpPr fitToPage="1"/>
  </sheetPr>
  <dimension ref="A1:AN904"/>
  <sheetViews>
    <sheetView showGridLines="0" zoomScale="80" zoomScaleNormal="80" zoomScaleSheetLayoutView="100" zoomScalePageLayoutView="85" workbookViewId="0">
      <selection activeCell="H31" sqref="H31"/>
    </sheetView>
  </sheetViews>
  <sheetFormatPr baseColWidth="10" defaultColWidth="9.140625" defaultRowHeight="12.75"/>
  <cols>
    <col min="1" max="1" width="4.140625" style="115" customWidth="1"/>
    <col min="2" max="2" width="26.140625" style="115" customWidth="1"/>
    <col min="3" max="3" width="24.42578125" style="115" customWidth="1"/>
    <col min="4" max="4" width="18.85546875" style="115" bestFit="1" customWidth="1"/>
    <col min="5" max="5" width="18.42578125" style="115" bestFit="1" customWidth="1"/>
    <col min="6" max="6" width="16.42578125" style="289" bestFit="1" customWidth="1"/>
    <col min="7" max="7" width="15.42578125" style="289" customWidth="1"/>
    <col min="8" max="8" width="15.140625" style="115" customWidth="1"/>
    <col min="9" max="9" width="21.140625" style="115" customWidth="1"/>
    <col min="10" max="10" width="8.140625" style="294" customWidth="1"/>
    <col min="11" max="11" width="3" style="294" customWidth="1"/>
    <col min="12" max="12" width="14.5703125" style="294" customWidth="1"/>
    <col min="13" max="32" width="9.140625" style="319"/>
    <col min="33" max="16384" width="9.140625" style="115"/>
  </cols>
  <sheetData>
    <row r="1" spans="1:40" s="459" customFormat="1" ht="30">
      <c r="A1" s="453" t="s">
        <v>358</v>
      </c>
      <c r="B1" s="454"/>
      <c r="C1" s="455"/>
      <c r="D1" s="455"/>
      <c r="E1" s="455"/>
      <c r="F1" s="455"/>
      <c r="G1" s="455"/>
      <c r="H1" s="455"/>
      <c r="I1" s="456"/>
      <c r="J1" s="248"/>
      <c r="K1" s="248"/>
      <c r="L1" s="248"/>
      <c r="M1" s="457"/>
      <c r="N1" s="457"/>
      <c r="O1" s="457"/>
      <c r="P1" s="457"/>
      <c r="Q1" s="457"/>
      <c r="R1" s="457"/>
      <c r="S1" s="457"/>
      <c r="T1" s="457"/>
      <c r="U1" s="457"/>
      <c r="V1" s="457"/>
      <c r="W1" s="457"/>
      <c r="X1" s="457"/>
      <c r="Y1" s="457"/>
      <c r="Z1" s="457"/>
      <c r="AA1" s="457"/>
      <c r="AB1" s="457"/>
      <c r="AC1" s="457"/>
      <c r="AD1" s="457"/>
      <c r="AE1" s="457"/>
      <c r="AF1" s="457"/>
      <c r="AG1" s="458"/>
      <c r="AH1" s="458"/>
      <c r="AI1" s="458"/>
      <c r="AJ1" s="458"/>
      <c r="AK1" s="458"/>
      <c r="AL1" s="458"/>
      <c r="AM1" s="458"/>
      <c r="AN1" s="458"/>
    </row>
    <row r="2" spans="1:40" s="462" customFormat="1" ht="10.5" customHeight="1" thickBot="1">
      <c r="A2" s="454"/>
      <c r="B2" s="454"/>
      <c r="C2" s="455"/>
      <c r="D2" s="455"/>
      <c r="E2" s="455"/>
      <c r="F2" s="455"/>
      <c r="G2" s="455"/>
      <c r="H2" s="455"/>
      <c r="I2" s="456"/>
      <c r="J2" s="249"/>
      <c r="K2" s="249"/>
      <c r="L2" s="249"/>
      <c r="M2" s="460"/>
      <c r="N2" s="460"/>
      <c r="O2" s="460"/>
      <c r="P2" s="460"/>
      <c r="Q2" s="460"/>
      <c r="R2" s="460"/>
      <c r="S2" s="460"/>
      <c r="T2" s="460"/>
      <c r="U2" s="460"/>
      <c r="V2" s="460"/>
      <c r="W2" s="460"/>
      <c r="X2" s="460"/>
      <c r="Y2" s="460"/>
      <c r="Z2" s="460"/>
      <c r="AA2" s="460"/>
      <c r="AB2" s="460"/>
      <c r="AC2" s="460"/>
      <c r="AD2" s="460"/>
      <c r="AE2" s="460"/>
      <c r="AF2" s="460"/>
      <c r="AG2" s="461"/>
      <c r="AH2" s="461"/>
      <c r="AI2" s="461"/>
      <c r="AJ2" s="461"/>
      <c r="AK2" s="461"/>
      <c r="AL2" s="461"/>
      <c r="AM2" s="461"/>
      <c r="AN2" s="461"/>
    </row>
    <row r="3" spans="1:40" s="462" customFormat="1" ht="84.75" customHeight="1" thickBot="1">
      <c r="A3" s="454"/>
      <c r="B3" s="265" t="s">
        <v>255</v>
      </c>
      <c r="C3" s="463" t="s">
        <v>250</v>
      </c>
      <c r="D3" s="464"/>
      <c r="E3" s="251" t="s">
        <v>268</v>
      </c>
      <c r="F3" s="250" t="s">
        <v>252</v>
      </c>
      <c r="G3" s="250" t="s">
        <v>253</v>
      </c>
      <c r="H3" s="508" t="s">
        <v>877</v>
      </c>
      <c r="I3" s="464"/>
      <c r="J3" s="249"/>
      <c r="K3" s="249"/>
      <c r="L3" s="249"/>
      <c r="M3" s="460"/>
      <c r="N3" s="460"/>
      <c r="O3" s="460"/>
      <c r="P3" s="460"/>
      <c r="Q3" s="460"/>
      <c r="R3" s="460"/>
      <c r="S3" s="460"/>
      <c r="T3" s="460"/>
      <c r="U3" s="460"/>
      <c r="V3" s="460"/>
      <c r="W3" s="460"/>
      <c r="X3" s="460"/>
      <c r="Y3" s="460"/>
      <c r="Z3" s="460"/>
      <c r="AA3" s="460"/>
      <c r="AB3" s="460"/>
      <c r="AC3" s="460"/>
      <c r="AD3" s="460"/>
      <c r="AE3" s="460"/>
      <c r="AF3" s="460"/>
      <c r="AG3" s="461"/>
      <c r="AH3" s="461"/>
      <c r="AI3" s="461"/>
      <c r="AJ3" s="461"/>
      <c r="AK3" s="461"/>
      <c r="AL3" s="461"/>
      <c r="AM3" s="461"/>
      <c r="AN3" s="461"/>
    </row>
    <row r="4" spans="1:40" s="462" customFormat="1" ht="13.5" thickBot="1">
      <c r="A4" s="454"/>
      <c r="B4" s="252"/>
      <c r="C4" s="253"/>
      <c r="D4" s="464"/>
      <c r="E4" s="254" t="s">
        <v>254</v>
      </c>
      <c r="F4" s="493"/>
      <c r="G4" s="452"/>
      <c r="H4" s="452"/>
      <c r="I4" s="464"/>
      <c r="J4" s="248"/>
      <c r="K4" s="248"/>
      <c r="L4" s="249"/>
      <c r="M4" s="460"/>
      <c r="N4" s="460"/>
      <c r="O4" s="460"/>
      <c r="P4" s="460"/>
      <c r="Q4" s="460"/>
      <c r="R4" s="460"/>
      <c r="S4" s="460"/>
      <c r="T4" s="460"/>
      <c r="U4" s="460"/>
      <c r="V4" s="460"/>
      <c r="W4" s="460"/>
      <c r="X4" s="460"/>
      <c r="Y4" s="460"/>
      <c r="Z4" s="460"/>
      <c r="AA4" s="460"/>
      <c r="AB4" s="460"/>
      <c r="AC4" s="460"/>
      <c r="AD4" s="460"/>
      <c r="AE4" s="460"/>
      <c r="AF4" s="460"/>
      <c r="AG4" s="461"/>
      <c r="AH4" s="461"/>
      <c r="AI4" s="461"/>
      <c r="AJ4" s="461"/>
      <c r="AK4" s="461"/>
      <c r="AL4" s="461"/>
      <c r="AM4" s="461"/>
      <c r="AN4" s="461"/>
    </row>
    <row r="5" spans="1:40" s="462" customFormat="1" ht="13.5" hidden="1" thickBot="1">
      <c r="A5" s="454"/>
      <c r="B5" s="252"/>
      <c r="C5" s="253"/>
      <c r="D5" s="464"/>
      <c r="E5" s="115"/>
      <c r="F5" s="255"/>
      <c r="G5" s="255"/>
      <c r="H5" s="256"/>
      <c r="I5" s="464"/>
      <c r="J5" s="248"/>
      <c r="K5" s="248"/>
      <c r="L5" s="249"/>
      <c r="M5" s="460"/>
      <c r="N5" s="460"/>
      <c r="O5" s="460"/>
      <c r="P5" s="460"/>
      <c r="Q5" s="460"/>
      <c r="R5" s="460"/>
      <c r="S5" s="460"/>
      <c r="T5" s="460"/>
      <c r="U5" s="460"/>
      <c r="V5" s="460"/>
      <c r="W5" s="460"/>
      <c r="X5" s="460"/>
      <c r="Y5" s="460"/>
      <c r="Z5" s="460"/>
      <c r="AA5" s="460"/>
      <c r="AB5" s="460"/>
      <c r="AC5" s="460"/>
      <c r="AD5" s="460"/>
      <c r="AE5" s="460"/>
      <c r="AF5" s="460"/>
      <c r="AG5" s="461"/>
      <c r="AH5" s="461"/>
      <c r="AI5" s="461"/>
      <c r="AJ5" s="461"/>
      <c r="AK5" s="461"/>
      <c r="AL5" s="461"/>
      <c r="AM5" s="461"/>
      <c r="AN5" s="461"/>
    </row>
    <row r="6" spans="1:40" ht="13.7" customHeight="1" thickBot="1">
      <c r="A6" s="297"/>
      <c r="B6" s="128"/>
      <c r="C6" s="128"/>
      <c r="D6" s="128"/>
      <c r="E6" s="128"/>
      <c r="F6" s="257"/>
      <c r="G6" s="257"/>
      <c r="H6" s="128"/>
      <c r="I6" s="128"/>
      <c r="J6" s="258"/>
      <c r="K6" s="258"/>
      <c r="L6" s="259"/>
    </row>
    <row r="7" spans="1:40" ht="87.75" customHeight="1" thickBot="1">
      <c r="A7" s="669" t="s">
        <v>36</v>
      </c>
      <c r="B7" s="260" t="s">
        <v>33</v>
      </c>
      <c r="C7" s="647" t="s">
        <v>37</v>
      </c>
      <c r="D7" s="648"/>
      <c r="E7" s="261" t="s">
        <v>242</v>
      </c>
      <c r="F7" s="262" t="s">
        <v>71</v>
      </c>
      <c r="G7" s="263" t="s">
        <v>876</v>
      </c>
      <c r="H7" s="264"/>
      <c r="I7" s="265"/>
      <c r="J7" s="266"/>
      <c r="K7" s="266"/>
      <c r="L7" s="259"/>
    </row>
    <row r="8" spans="1:40" ht="15">
      <c r="A8" s="670"/>
      <c r="B8" s="465" t="s">
        <v>267</v>
      </c>
      <c r="C8" s="651" t="str">
        <f>"Objectif "&amp;B8</f>
        <v>Objectif Industrie non-ETS</v>
      </c>
      <c r="D8" s="652"/>
      <c r="E8" s="494"/>
      <c r="F8" s="495"/>
      <c r="G8" s="496"/>
      <c r="H8" s="42"/>
      <c r="J8" s="266"/>
      <c r="K8" s="266"/>
      <c r="L8" s="259"/>
    </row>
    <row r="9" spans="1:40" ht="15">
      <c r="A9" s="670"/>
      <c r="B9" s="466" t="s">
        <v>10</v>
      </c>
      <c r="C9" s="642" t="str">
        <f t="shared" ref="C9:C15" si="0">"Objectif "&amp;B9</f>
        <v>Objectif Tertiaire</v>
      </c>
      <c r="D9" s="643"/>
      <c r="E9" s="497"/>
      <c r="F9" s="498"/>
      <c r="G9" s="499"/>
      <c r="H9" s="42"/>
      <c r="J9" s="266"/>
      <c r="K9" s="266"/>
      <c r="L9" s="259"/>
    </row>
    <row r="10" spans="1:40" ht="15">
      <c r="A10" s="670"/>
      <c r="B10" s="466" t="s">
        <v>63</v>
      </c>
      <c r="C10" s="642" t="str">
        <f t="shared" si="0"/>
        <v>Objectif Administration communale</v>
      </c>
      <c r="D10" s="643"/>
      <c r="E10" s="497"/>
      <c r="F10" s="498"/>
      <c r="G10" s="499"/>
      <c r="H10" s="42"/>
      <c r="J10" s="266"/>
      <c r="K10" s="266"/>
      <c r="L10" s="259"/>
    </row>
    <row r="11" spans="1:40" ht="15">
      <c r="A11" s="670"/>
      <c r="B11" s="466" t="s">
        <v>59</v>
      </c>
      <c r="C11" s="642" t="str">
        <f t="shared" si="0"/>
        <v>Objectif Eclairage public</v>
      </c>
      <c r="D11" s="643"/>
      <c r="E11" s="497"/>
      <c r="F11" s="498"/>
      <c r="G11" s="499"/>
      <c r="H11" s="42"/>
      <c r="J11" s="266"/>
      <c r="K11" s="266"/>
      <c r="L11" s="266"/>
    </row>
    <row r="12" spans="1:40" ht="15">
      <c r="A12" s="670"/>
      <c r="B12" s="466" t="s">
        <v>9</v>
      </c>
      <c r="C12" s="642" t="str">
        <f t="shared" si="0"/>
        <v>Objectif Logement</v>
      </c>
      <c r="D12" s="643"/>
      <c r="E12" s="497"/>
      <c r="F12" s="498"/>
      <c r="G12" s="499"/>
      <c r="H12" s="42"/>
      <c r="J12" s="266"/>
      <c r="K12" s="266"/>
      <c r="L12" s="266"/>
    </row>
    <row r="13" spans="1:40" ht="15">
      <c r="A13" s="670"/>
      <c r="B13" s="466" t="s">
        <v>12</v>
      </c>
      <c r="C13" s="642" t="str">
        <f t="shared" si="0"/>
        <v>Objectif Agriculture</v>
      </c>
      <c r="D13" s="643"/>
      <c r="E13" s="497"/>
      <c r="F13" s="498"/>
      <c r="G13" s="499"/>
      <c r="H13" s="42"/>
      <c r="J13" s="266"/>
      <c r="K13" s="266"/>
      <c r="L13" s="266"/>
    </row>
    <row r="14" spans="1:40" ht="15">
      <c r="A14" s="670"/>
      <c r="B14" s="466" t="s">
        <v>11</v>
      </c>
      <c r="C14" s="642" t="str">
        <f t="shared" si="0"/>
        <v>Objectif Transport</v>
      </c>
      <c r="D14" s="643"/>
      <c r="E14" s="497"/>
      <c r="F14" s="498"/>
      <c r="G14" s="500"/>
      <c r="H14" s="42"/>
      <c r="J14" s="266"/>
      <c r="K14" s="266"/>
      <c r="L14" s="266"/>
    </row>
    <row r="15" spans="1:40" ht="14.45" customHeight="1">
      <c r="A15" s="670"/>
      <c r="B15" s="466" t="s">
        <v>68</v>
      </c>
      <c r="C15" s="642" t="str">
        <f t="shared" si="0"/>
        <v>Objectif Véhicules communaux</v>
      </c>
      <c r="D15" s="643"/>
      <c r="E15" s="497"/>
      <c r="F15" s="498"/>
      <c r="G15" s="499"/>
      <c r="H15" s="42"/>
      <c r="J15" s="268"/>
      <c r="K15" s="268"/>
      <c r="L15" s="268"/>
    </row>
    <row r="16" spans="1:40" ht="15" hidden="1">
      <c r="A16" s="670"/>
      <c r="B16" s="467"/>
      <c r="C16" s="649"/>
      <c r="D16" s="650"/>
      <c r="E16" s="468"/>
      <c r="F16" s="469"/>
      <c r="G16" s="301" t="e">
        <f>IF(#REF!=0,0,#REF!/#REF!*#REF!)</f>
        <v>#REF!</v>
      </c>
      <c r="H16" s="42" t="s">
        <v>263</v>
      </c>
      <c r="J16" s="268"/>
      <c r="K16" s="268"/>
      <c r="L16" s="268"/>
    </row>
    <row r="17" spans="1:12" ht="15" hidden="1">
      <c r="A17" s="670"/>
      <c r="B17" s="467"/>
      <c r="C17" s="649"/>
      <c r="D17" s="650"/>
      <c r="E17" s="468"/>
      <c r="F17" s="469"/>
      <c r="G17" s="301" t="e">
        <f>IF(#REF!=0,0,#REF!/#REF!*#REF!)</f>
        <v>#REF!</v>
      </c>
      <c r="H17" s="42" t="s">
        <v>263</v>
      </c>
      <c r="J17" s="268"/>
      <c r="K17" s="268"/>
      <c r="L17" s="268"/>
    </row>
    <row r="18" spans="1:12" ht="15" hidden="1">
      <c r="A18" s="670"/>
      <c r="B18" s="467"/>
      <c r="C18" s="649"/>
      <c r="D18" s="650"/>
      <c r="E18" s="468"/>
      <c r="F18" s="469"/>
      <c r="G18" s="301" t="e">
        <f>IF(#REF!=0,0,#REF!/#REF!*#REF!)</f>
        <v>#REF!</v>
      </c>
      <c r="H18" s="42" t="s">
        <v>263</v>
      </c>
      <c r="J18" s="268"/>
      <c r="K18" s="268"/>
      <c r="L18" s="268"/>
    </row>
    <row r="19" spans="1:12" ht="15" hidden="1">
      <c r="A19" s="670"/>
      <c r="B19" s="467"/>
      <c r="C19" s="649"/>
      <c r="D19" s="650"/>
      <c r="E19" s="470"/>
      <c r="F19" s="471"/>
      <c r="G19" s="301" t="e">
        <f>IF(#REF!=0,0,#REF!/#REF!*#REF!)</f>
        <v>#REF!</v>
      </c>
      <c r="H19" s="42" t="s">
        <v>263</v>
      </c>
      <c r="J19" s="268"/>
      <c r="K19" s="268"/>
      <c r="L19" s="268"/>
    </row>
    <row r="20" spans="1:12" ht="15" hidden="1">
      <c r="A20" s="670"/>
      <c r="B20" s="467"/>
      <c r="C20" s="649"/>
      <c r="D20" s="650"/>
      <c r="E20" s="470"/>
      <c r="F20" s="471"/>
      <c r="G20" s="301" t="e">
        <f>IF(#REF!=0,0,#REF!/#REF!*#REF!)</f>
        <v>#REF!</v>
      </c>
      <c r="H20" s="42" t="s">
        <v>263</v>
      </c>
      <c r="J20" s="268"/>
      <c r="K20" s="268"/>
      <c r="L20" s="268"/>
    </row>
    <row r="21" spans="1:12" ht="15" hidden="1">
      <c r="A21" s="670"/>
      <c r="B21" s="467"/>
      <c r="C21" s="649"/>
      <c r="D21" s="650"/>
      <c r="E21" s="470"/>
      <c r="F21" s="471"/>
      <c r="G21" s="301" t="e">
        <f>IF(#REF!=0,0,#REF!/#REF!*#REF!)</f>
        <v>#REF!</v>
      </c>
      <c r="H21" s="42" t="s">
        <v>263</v>
      </c>
      <c r="J21" s="268"/>
      <c r="K21" s="268"/>
      <c r="L21" s="268"/>
    </row>
    <row r="22" spans="1:12" ht="15" hidden="1">
      <c r="A22" s="670"/>
      <c r="B22" s="467"/>
      <c r="C22" s="649"/>
      <c r="D22" s="650"/>
      <c r="E22" s="472"/>
      <c r="F22" s="469"/>
      <c r="G22" s="301" t="e">
        <f>IF(#REF!=0,0,#REF!/#REF!*#REF!)</f>
        <v>#REF!</v>
      </c>
      <c r="H22" s="42" t="s">
        <v>263</v>
      </c>
      <c r="J22" s="268"/>
      <c r="K22" s="268"/>
      <c r="L22" s="268"/>
    </row>
    <row r="23" spans="1:12" ht="15" hidden="1">
      <c r="A23" s="670"/>
      <c r="B23" s="467"/>
      <c r="C23" s="649"/>
      <c r="D23" s="650"/>
      <c r="E23" s="472"/>
      <c r="F23" s="469"/>
      <c r="G23" s="301" t="e">
        <f>IF(#REF!=0,0,#REF!/#REF!*#REF!)</f>
        <v>#REF!</v>
      </c>
      <c r="H23" s="42" t="s">
        <v>263</v>
      </c>
      <c r="J23" s="268"/>
      <c r="K23" s="268"/>
      <c r="L23" s="268"/>
    </row>
    <row r="24" spans="1:12" ht="15" hidden="1">
      <c r="A24" s="670"/>
      <c r="B24" s="467"/>
      <c r="C24" s="649"/>
      <c r="D24" s="650"/>
      <c r="E24" s="472"/>
      <c r="F24" s="469"/>
      <c r="G24" s="301" t="e">
        <f>IF(#REF!=0,0,#REF!/#REF!*#REF!)</f>
        <v>#REF!</v>
      </c>
      <c r="H24" s="42" t="s">
        <v>263</v>
      </c>
      <c r="J24" s="268"/>
      <c r="K24" s="268"/>
      <c r="L24" s="268"/>
    </row>
    <row r="25" spans="1:12" ht="15" hidden="1">
      <c r="A25" s="670"/>
      <c r="B25" s="467"/>
      <c r="C25" s="649"/>
      <c r="D25" s="650"/>
      <c r="E25" s="472"/>
      <c r="F25" s="469"/>
      <c r="G25" s="301" t="e">
        <f>IF(#REF!=0,0,#REF!/#REF!*#REF!)</f>
        <v>#REF!</v>
      </c>
      <c r="H25" s="42" t="s">
        <v>263</v>
      </c>
      <c r="J25" s="268"/>
      <c r="K25" s="268"/>
      <c r="L25" s="268"/>
    </row>
    <row r="26" spans="1:12" ht="15" hidden="1">
      <c r="A26" s="670"/>
      <c r="B26" s="467"/>
      <c r="C26" s="649"/>
      <c r="D26" s="650"/>
      <c r="E26" s="472"/>
      <c r="F26" s="469"/>
      <c r="G26" s="301" t="e">
        <f>IF(#REF!=0,0,#REF!/#REF!*#REF!)</f>
        <v>#REF!</v>
      </c>
      <c r="H26" s="42" t="s">
        <v>263</v>
      </c>
      <c r="J26" s="268"/>
      <c r="K26" s="268"/>
      <c r="L26" s="268"/>
    </row>
    <row r="27" spans="1:12" ht="15.75" hidden="1" thickBot="1">
      <c r="A27" s="670"/>
      <c r="B27" s="473"/>
      <c r="C27" s="655"/>
      <c r="D27" s="656"/>
      <c r="E27" s="474"/>
      <c r="F27" s="475"/>
      <c r="G27" s="302" t="e">
        <f>IF(#REF!=0,0,#REF!/#REF!*#REF!)</f>
        <v>#REF!</v>
      </c>
      <c r="H27" s="42" t="s">
        <v>263</v>
      </c>
      <c r="J27" s="268"/>
      <c r="K27" s="268"/>
      <c r="L27" s="268"/>
    </row>
    <row r="28" spans="1:12" ht="13.5" thickBot="1">
      <c r="A28" s="671"/>
      <c r="B28" s="644" t="s">
        <v>16</v>
      </c>
      <c r="C28" s="645"/>
      <c r="D28" s="646"/>
      <c r="E28" s="299">
        <f>SUM(E8:E27)</f>
        <v>0</v>
      </c>
      <c r="F28" s="300">
        <f>SUM(F8:F27)</f>
        <v>0</v>
      </c>
      <c r="G28" s="269"/>
      <c r="J28" s="268"/>
      <c r="K28" s="268"/>
      <c r="L28" s="268"/>
    </row>
    <row r="29" spans="1:12" ht="13.5" thickBot="1">
      <c r="A29" s="270"/>
      <c r="B29" s="271"/>
      <c r="C29" s="272"/>
      <c r="D29" s="272"/>
      <c r="E29" s="272"/>
      <c r="F29" s="269"/>
      <c r="G29" s="273"/>
      <c r="J29" s="274"/>
      <c r="K29" s="268"/>
      <c r="L29" s="268"/>
    </row>
    <row r="30" spans="1:12" ht="83.25" customHeight="1" thickBot="1">
      <c r="A30" s="669" t="s">
        <v>50</v>
      </c>
      <c r="B30" s="476" t="s">
        <v>54</v>
      </c>
      <c r="C30" s="647" t="s">
        <v>37</v>
      </c>
      <c r="D30" s="648"/>
      <c r="E30" s="261" t="s">
        <v>243</v>
      </c>
      <c r="F30" s="262" t="s">
        <v>244</v>
      </c>
      <c r="G30" s="276" t="s">
        <v>876</v>
      </c>
      <c r="H30" s="276" t="s">
        <v>257</v>
      </c>
      <c r="I30" s="275"/>
      <c r="J30" s="268"/>
      <c r="K30" s="268"/>
      <c r="L30" s="268"/>
    </row>
    <row r="31" spans="1:12" ht="15">
      <c r="A31" s="670"/>
      <c r="B31" s="477"/>
      <c r="C31" s="676" t="s">
        <v>108</v>
      </c>
      <c r="D31" s="677"/>
      <c r="E31" s="501"/>
      <c r="F31" s="502"/>
      <c r="G31" s="503"/>
      <c r="H31" s="504"/>
      <c r="I31" s="42"/>
      <c r="J31" s="268"/>
      <c r="K31" s="268"/>
      <c r="L31" s="268"/>
    </row>
    <row r="32" spans="1:12" ht="15">
      <c r="A32" s="670"/>
      <c r="B32" s="477"/>
      <c r="C32" s="653" t="s">
        <v>107</v>
      </c>
      <c r="D32" s="654"/>
      <c r="E32" s="505"/>
      <c r="F32" s="502"/>
      <c r="G32" s="506"/>
      <c r="H32" s="507"/>
      <c r="I32" s="42"/>
      <c r="J32" s="268"/>
      <c r="K32" s="268"/>
      <c r="L32" s="268"/>
    </row>
    <row r="33" spans="1:12" ht="15.75" thickBot="1">
      <c r="A33" s="670"/>
      <c r="B33" s="477"/>
      <c r="C33" s="653" t="s">
        <v>99</v>
      </c>
      <c r="D33" s="654"/>
      <c r="E33" s="505"/>
      <c r="F33" s="502"/>
      <c r="G33" s="506"/>
      <c r="H33" s="507"/>
      <c r="I33" s="42"/>
      <c r="J33" s="268"/>
      <c r="K33" s="268"/>
      <c r="L33" s="268"/>
    </row>
    <row r="34" spans="1:12" ht="15.75" hidden="1" thickBot="1">
      <c r="A34" s="670"/>
      <c r="B34" s="479"/>
      <c r="C34" s="672"/>
      <c r="D34" s="673"/>
      <c r="E34" s="480"/>
      <c r="F34" s="481"/>
      <c r="G34" s="277" t="e">
        <f>IF(#REF!=0,0,#REF!/#REF!)</f>
        <v>#REF!</v>
      </c>
      <c r="H34" s="478"/>
      <c r="I34" s="42" t="s">
        <v>263</v>
      </c>
      <c r="J34" s="268"/>
      <c r="K34" s="268"/>
      <c r="L34" s="268"/>
    </row>
    <row r="35" spans="1:12" ht="15.75" hidden="1" thickBot="1">
      <c r="A35" s="670"/>
      <c r="B35" s="479"/>
      <c r="C35" s="672"/>
      <c r="D35" s="673"/>
      <c r="E35" s="480"/>
      <c r="F35" s="481"/>
      <c r="G35" s="277" t="e">
        <f>IF(#REF!=0,0,#REF!/#REF!)</f>
        <v>#REF!</v>
      </c>
      <c r="H35" s="478"/>
      <c r="I35" s="42" t="s">
        <v>263</v>
      </c>
      <c r="J35" s="268"/>
      <c r="K35" s="268"/>
      <c r="L35" s="268"/>
    </row>
    <row r="36" spans="1:12" ht="15.75" hidden="1" thickBot="1">
      <c r="A36" s="670"/>
      <c r="B36" s="479"/>
      <c r="C36" s="672"/>
      <c r="D36" s="673"/>
      <c r="E36" s="480"/>
      <c r="F36" s="481"/>
      <c r="G36" s="277" t="e">
        <f>IF(#REF!=0,0,#REF!/#REF!)</f>
        <v>#REF!</v>
      </c>
      <c r="H36" s="478"/>
      <c r="I36" s="42" t="s">
        <v>263</v>
      </c>
      <c r="J36" s="268"/>
      <c r="K36" s="268"/>
      <c r="L36" s="268"/>
    </row>
    <row r="37" spans="1:12" ht="15.75" hidden="1" thickBot="1">
      <c r="A37" s="670"/>
      <c r="B37" s="479"/>
      <c r="C37" s="672"/>
      <c r="D37" s="673"/>
      <c r="E37" s="480"/>
      <c r="F37" s="481"/>
      <c r="G37" s="277" t="e">
        <f>IF(#REF!=0,0,#REF!/#REF!)</f>
        <v>#REF!</v>
      </c>
      <c r="H37" s="478"/>
      <c r="I37" s="42" t="s">
        <v>263</v>
      </c>
      <c r="J37" s="268"/>
      <c r="K37" s="268"/>
      <c r="L37" s="268"/>
    </row>
    <row r="38" spans="1:12" ht="15.75" hidden="1" thickBot="1">
      <c r="A38" s="670"/>
      <c r="B38" s="482"/>
      <c r="C38" s="674"/>
      <c r="D38" s="675"/>
      <c r="E38" s="474"/>
      <c r="F38" s="483"/>
      <c r="G38" s="278" t="e">
        <f>IF(#REF!=0,0,#REF!/#REF!)</f>
        <v>#REF!</v>
      </c>
      <c r="H38" s="484"/>
      <c r="I38" s="42" t="s">
        <v>263</v>
      </c>
      <c r="J38" s="268"/>
      <c r="K38" s="268"/>
      <c r="L38" s="268"/>
    </row>
    <row r="39" spans="1:12" ht="13.5" thickBot="1">
      <c r="A39" s="671"/>
      <c r="B39" s="661" t="s">
        <v>16</v>
      </c>
      <c r="C39" s="661"/>
      <c r="D39" s="661"/>
      <c r="E39" s="279">
        <f>SUM(E31:E38)</f>
        <v>0</v>
      </c>
      <c r="F39" s="280">
        <f>SUM(F31:F38)</f>
        <v>0</v>
      </c>
      <c r="G39" s="281"/>
      <c r="H39" s="275"/>
      <c r="I39" s="275"/>
      <c r="J39" s="268"/>
      <c r="K39" s="268"/>
      <c r="L39" s="268"/>
    </row>
    <row r="40" spans="1:12" ht="13.5" hidden="1" thickBot="1">
      <c r="A40" s="270"/>
      <c r="B40" s="282"/>
      <c r="C40" s="282"/>
      <c r="D40" s="282"/>
      <c r="E40" s="283"/>
      <c r="F40" s="284"/>
      <c r="G40" s="285"/>
      <c r="H40" s="275"/>
      <c r="I40" s="275"/>
      <c r="J40" s="268"/>
      <c r="K40" s="268"/>
      <c r="L40" s="268"/>
    </row>
    <row r="41" spans="1:12" ht="39" hidden="1" thickBot="1">
      <c r="A41" s="657" t="s">
        <v>240</v>
      </c>
      <c r="B41" s="260" t="s">
        <v>33</v>
      </c>
      <c r="C41" s="660" t="s">
        <v>37</v>
      </c>
      <c r="D41" s="661"/>
      <c r="E41" s="661"/>
      <c r="F41" s="286" t="s">
        <v>244</v>
      </c>
      <c r="G41" s="287" t="s">
        <v>104</v>
      </c>
      <c r="H41" s="275"/>
      <c r="I41" s="275"/>
      <c r="J41" s="268"/>
      <c r="K41" s="268"/>
      <c r="L41" s="268"/>
    </row>
    <row r="42" spans="1:12" ht="15" hidden="1">
      <c r="A42" s="658"/>
      <c r="B42" s="485"/>
      <c r="C42" s="662"/>
      <c r="D42" s="663"/>
      <c r="E42" s="664"/>
      <c r="F42" s="486"/>
      <c r="G42" s="267" t="e">
        <f>IF(#REF!=0,0,#REF!/#REF!)</f>
        <v>#REF!</v>
      </c>
      <c r="H42" s="42" t="s">
        <v>263</v>
      </c>
      <c r="I42" s="275"/>
      <c r="J42" s="268"/>
      <c r="K42" s="268"/>
      <c r="L42" s="268"/>
    </row>
    <row r="43" spans="1:12" ht="15" hidden="1">
      <c r="A43" s="658"/>
      <c r="B43" s="487"/>
      <c r="C43" s="649"/>
      <c r="D43" s="666"/>
      <c r="E43" s="650"/>
      <c r="F43" s="488"/>
      <c r="G43" s="277" t="e">
        <f>IF(#REF!=0,0,#REF!/#REF!)</f>
        <v>#REF!</v>
      </c>
      <c r="H43" s="42" t="s">
        <v>263</v>
      </c>
      <c r="I43" s="275"/>
      <c r="J43" s="268"/>
      <c r="K43" s="268"/>
      <c r="L43" s="268"/>
    </row>
    <row r="44" spans="1:12" ht="15" hidden="1">
      <c r="A44" s="658"/>
      <c r="B44" s="489"/>
      <c r="C44" s="665"/>
      <c r="D44" s="666"/>
      <c r="E44" s="666"/>
      <c r="F44" s="490"/>
      <c r="G44" s="277" t="e">
        <f>IF(#REF!=0,0,#REF!/#REF!)</f>
        <v>#REF!</v>
      </c>
      <c r="H44" s="42" t="s">
        <v>263</v>
      </c>
      <c r="I44" s="275"/>
      <c r="J44" s="268"/>
      <c r="K44" s="268"/>
      <c r="L44" s="268"/>
    </row>
    <row r="45" spans="1:12" ht="15" hidden="1">
      <c r="A45" s="658"/>
      <c r="B45" s="489"/>
      <c r="C45" s="665"/>
      <c r="D45" s="666"/>
      <c r="E45" s="666"/>
      <c r="F45" s="490"/>
      <c r="G45" s="277" t="e">
        <f>IF(#REF!=0,0,#REF!/#REF!)</f>
        <v>#REF!</v>
      </c>
      <c r="H45" s="42" t="s">
        <v>263</v>
      </c>
      <c r="I45" s="275"/>
      <c r="J45" s="268"/>
      <c r="K45" s="268"/>
      <c r="L45" s="268"/>
    </row>
    <row r="46" spans="1:12" ht="15.75" hidden="1" thickBot="1">
      <c r="A46" s="659"/>
      <c r="B46" s="491"/>
      <c r="C46" s="667"/>
      <c r="D46" s="668"/>
      <c r="E46" s="668"/>
      <c r="F46" s="492"/>
      <c r="G46" s="278" t="e">
        <f>IF(#REF!=0,0,#REF!/#REF!)</f>
        <v>#REF!</v>
      </c>
      <c r="H46" s="42" t="s">
        <v>263</v>
      </c>
      <c r="I46" s="275"/>
      <c r="J46" s="268"/>
      <c r="K46" s="268"/>
      <c r="L46" s="268"/>
    </row>
    <row r="47" spans="1:12" hidden="1">
      <c r="A47" s="270"/>
      <c r="B47" s="282"/>
      <c r="C47" s="282"/>
      <c r="D47" s="282"/>
      <c r="E47" s="283"/>
      <c r="F47" s="288"/>
      <c r="H47" s="275"/>
      <c r="I47" s="275"/>
      <c r="J47" s="268"/>
      <c r="K47" s="268"/>
      <c r="L47" s="268"/>
    </row>
    <row r="48" spans="1:12">
      <c r="A48" s="290"/>
      <c r="H48" s="275"/>
      <c r="I48" s="275"/>
      <c r="J48" s="268"/>
      <c r="K48" s="268"/>
      <c r="L48" s="268"/>
    </row>
    <row r="49" spans="1:32">
      <c r="A49" s="128"/>
      <c r="H49" s="275"/>
      <c r="I49" s="275"/>
      <c r="J49" s="268"/>
      <c r="K49" s="268"/>
      <c r="L49" s="268"/>
    </row>
    <row r="50" spans="1:32">
      <c r="A50" s="128"/>
      <c r="H50" s="275"/>
      <c r="I50" s="275"/>
      <c r="J50" s="268"/>
      <c r="K50" s="268"/>
      <c r="L50" s="268"/>
    </row>
    <row r="51" spans="1:32">
      <c r="A51" s="128"/>
      <c r="H51" s="275"/>
      <c r="I51" s="275"/>
      <c r="J51" s="268"/>
      <c r="K51" s="268"/>
      <c r="L51" s="268"/>
    </row>
    <row r="52" spans="1:32">
      <c r="A52" s="128"/>
      <c r="H52" s="275"/>
      <c r="I52" s="275"/>
      <c r="J52" s="268"/>
      <c r="K52" s="268"/>
      <c r="L52" s="268"/>
    </row>
    <row r="53" spans="1:32">
      <c r="A53" s="128"/>
      <c r="H53" s="275"/>
      <c r="I53" s="275"/>
      <c r="J53" s="268"/>
      <c r="K53" s="268"/>
      <c r="L53" s="268"/>
    </row>
    <row r="54" spans="1:32" s="119" customFormat="1">
      <c r="A54" s="118"/>
      <c r="B54" s="118"/>
      <c r="C54" s="118"/>
      <c r="D54" s="291"/>
      <c r="E54" s="118"/>
      <c r="F54" s="292"/>
      <c r="G54" s="292"/>
      <c r="H54" s="118"/>
      <c r="I54" s="118"/>
      <c r="J54" s="268"/>
      <c r="K54" s="268"/>
      <c r="L54" s="268"/>
      <c r="M54" s="319"/>
      <c r="N54" s="319"/>
      <c r="O54" s="319"/>
      <c r="P54" s="319"/>
      <c r="Q54" s="319"/>
      <c r="R54" s="319"/>
      <c r="S54" s="319"/>
      <c r="T54" s="319"/>
      <c r="U54" s="319"/>
      <c r="V54" s="319"/>
      <c r="W54" s="319"/>
      <c r="X54" s="319"/>
      <c r="Y54" s="319"/>
      <c r="Z54" s="319"/>
      <c r="AA54" s="319"/>
      <c r="AB54" s="319"/>
      <c r="AC54" s="319"/>
      <c r="AD54" s="319"/>
      <c r="AE54" s="319"/>
      <c r="AF54" s="319"/>
    </row>
    <row r="55" spans="1:32" s="119" customFormat="1">
      <c r="F55" s="293"/>
      <c r="G55" s="293"/>
      <c r="J55" s="268"/>
      <c r="K55" s="268"/>
      <c r="L55" s="268"/>
      <c r="M55" s="319"/>
      <c r="N55" s="319"/>
      <c r="O55" s="319"/>
      <c r="P55" s="319"/>
      <c r="Q55" s="319"/>
      <c r="R55" s="319"/>
      <c r="S55" s="319"/>
      <c r="T55" s="319"/>
      <c r="U55" s="319"/>
      <c r="V55" s="319"/>
      <c r="W55" s="319"/>
      <c r="X55" s="319"/>
      <c r="Y55" s="319"/>
      <c r="Z55" s="319"/>
      <c r="AA55" s="319"/>
      <c r="AB55" s="319"/>
      <c r="AC55" s="319"/>
      <c r="AD55" s="319"/>
      <c r="AE55" s="319"/>
      <c r="AF55" s="319"/>
    </row>
    <row r="56" spans="1:32" s="119" customFormat="1">
      <c r="F56" s="293"/>
      <c r="G56" s="293"/>
      <c r="J56" s="268"/>
      <c r="K56" s="268"/>
      <c r="L56" s="268"/>
      <c r="M56" s="319"/>
      <c r="N56" s="319"/>
      <c r="O56" s="319"/>
      <c r="P56" s="319"/>
      <c r="Q56" s="319"/>
      <c r="R56" s="319"/>
      <c r="S56" s="319"/>
      <c r="T56" s="319"/>
      <c r="U56" s="319"/>
      <c r="V56" s="319"/>
      <c r="W56" s="319"/>
      <c r="X56" s="319"/>
      <c r="Y56" s="319"/>
      <c r="Z56" s="319"/>
      <c r="AA56" s="319"/>
      <c r="AB56" s="319"/>
      <c r="AC56" s="319"/>
      <c r="AD56" s="319"/>
      <c r="AE56" s="319"/>
      <c r="AF56" s="319"/>
    </row>
    <row r="57" spans="1:32" s="119" customFormat="1">
      <c r="F57" s="293"/>
      <c r="G57" s="293"/>
      <c r="J57" s="268"/>
      <c r="K57" s="268"/>
      <c r="L57" s="268"/>
      <c r="M57" s="319"/>
      <c r="N57" s="319"/>
      <c r="O57" s="319"/>
      <c r="P57" s="319"/>
      <c r="Q57" s="319"/>
      <c r="R57" s="319"/>
      <c r="S57" s="319"/>
      <c r="T57" s="319"/>
      <c r="U57" s="319"/>
      <c r="V57" s="319"/>
      <c r="W57" s="319"/>
      <c r="X57" s="319"/>
      <c r="Y57" s="319"/>
      <c r="Z57" s="319"/>
      <c r="AA57" s="319"/>
      <c r="AB57" s="319"/>
      <c r="AC57" s="319"/>
      <c r="AD57" s="319"/>
      <c r="AE57" s="319"/>
      <c r="AF57" s="319"/>
    </row>
    <row r="58" spans="1:32" s="119" customFormat="1">
      <c r="F58" s="293"/>
      <c r="G58" s="293"/>
      <c r="J58" s="268"/>
      <c r="K58" s="268"/>
      <c r="L58" s="268"/>
      <c r="M58" s="319"/>
      <c r="N58" s="319"/>
      <c r="O58" s="319"/>
      <c r="P58" s="319"/>
      <c r="Q58" s="319"/>
      <c r="R58" s="319"/>
      <c r="S58" s="319"/>
      <c r="T58" s="319"/>
      <c r="U58" s="319"/>
      <c r="V58" s="319"/>
      <c r="W58" s="319"/>
      <c r="X58" s="319"/>
      <c r="Y58" s="319"/>
      <c r="Z58" s="319"/>
      <c r="AA58" s="319"/>
      <c r="AB58" s="319"/>
      <c r="AC58" s="319"/>
      <c r="AD58" s="319"/>
      <c r="AE58" s="319"/>
      <c r="AF58" s="319"/>
    </row>
    <row r="59" spans="1:32" s="119" customFormat="1">
      <c r="F59" s="293"/>
      <c r="G59" s="293"/>
      <c r="J59" s="268"/>
      <c r="K59" s="268"/>
      <c r="L59" s="268"/>
      <c r="M59" s="319"/>
      <c r="N59" s="319"/>
      <c r="O59" s="319"/>
      <c r="P59" s="319"/>
      <c r="Q59" s="319"/>
      <c r="R59" s="319"/>
      <c r="S59" s="319"/>
      <c r="T59" s="319"/>
      <c r="U59" s="319"/>
      <c r="V59" s="319"/>
      <c r="W59" s="319"/>
      <c r="X59" s="319"/>
      <c r="Y59" s="319"/>
      <c r="Z59" s="319"/>
      <c r="AA59" s="319"/>
      <c r="AB59" s="319"/>
      <c r="AC59" s="319"/>
      <c r="AD59" s="319"/>
      <c r="AE59" s="319"/>
      <c r="AF59" s="319"/>
    </row>
    <row r="60" spans="1:32" s="119" customFormat="1">
      <c r="F60" s="293"/>
      <c r="G60" s="293"/>
      <c r="J60" s="268"/>
      <c r="K60" s="268"/>
      <c r="L60" s="268"/>
      <c r="M60" s="319"/>
      <c r="N60" s="319"/>
      <c r="O60" s="319"/>
      <c r="P60" s="319"/>
      <c r="Q60" s="319"/>
      <c r="R60" s="319"/>
      <c r="S60" s="319"/>
      <c r="T60" s="319"/>
      <c r="U60" s="319"/>
      <c r="V60" s="319"/>
      <c r="W60" s="319"/>
      <c r="X60" s="319"/>
      <c r="Y60" s="319"/>
      <c r="Z60" s="319"/>
      <c r="AA60" s="319"/>
      <c r="AB60" s="319"/>
      <c r="AC60" s="319"/>
      <c r="AD60" s="319"/>
      <c r="AE60" s="319"/>
      <c r="AF60" s="319"/>
    </row>
    <row r="61" spans="1:32" s="119" customFormat="1">
      <c r="F61" s="293"/>
      <c r="G61" s="293"/>
      <c r="J61" s="268"/>
      <c r="K61" s="268"/>
      <c r="L61" s="268"/>
      <c r="M61" s="319"/>
      <c r="N61" s="319"/>
      <c r="O61" s="319"/>
      <c r="P61" s="319"/>
      <c r="Q61" s="319"/>
      <c r="R61" s="319"/>
      <c r="S61" s="319"/>
      <c r="T61" s="319"/>
      <c r="U61" s="319"/>
      <c r="V61" s="319"/>
      <c r="W61" s="319"/>
      <c r="X61" s="319"/>
      <c r="Y61" s="319"/>
      <c r="Z61" s="319"/>
      <c r="AA61" s="319"/>
      <c r="AB61" s="319"/>
      <c r="AC61" s="319"/>
      <c r="AD61" s="319"/>
      <c r="AE61" s="319"/>
      <c r="AF61" s="319"/>
    </row>
    <row r="62" spans="1:32" s="119" customFormat="1">
      <c r="F62" s="293"/>
      <c r="G62" s="293"/>
      <c r="J62" s="268"/>
      <c r="K62" s="268"/>
      <c r="L62" s="268"/>
      <c r="M62" s="319"/>
      <c r="N62" s="319"/>
      <c r="O62" s="319"/>
      <c r="P62" s="319"/>
      <c r="Q62" s="319"/>
      <c r="R62" s="319"/>
      <c r="S62" s="319"/>
      <c r="T62" s="319"/>
      <c r="U62" s="319"/>
      <c r="V62" s="319"/>
      <c r="W62" s="319"/>
      <c r="X62" s="319"/>
      <c r="Y62" s="319"/>
      <c r="Z62" s="319"/>
      <c r="AA62" s="319"/>
      <c r="AB62" s="319"/>
      <c r="AC62" s="319"/>
      <c r="AD62" s="319"/>
      <c r="AE62" s="319"/>
      <c r="AF62" s="319"/>
    </row>
    <row r="63" spans="1:32" s="119" customFormat="1">
      <c r="F63" s="293"/>
      <c r="G63" s="293"/>
      <c r="J63" s="268"/>
      <c r="K63" s="268"/>
      <c r="L63" s="268"/>
      <c r="M63" s="319"/>
      <c r="N63" s="319"/>
      <c r="O63" s="319"/>
      <c r="P63" s="319"/>
      <c r="Q63" s="319"/>
      <c r="R63" s="319"/>
      <c r="S63" s="319"/>
      <c r="T63" s="319"/>
      <c r="U63" s="319"/>
      <c r="V63" s="319"/>
      <c r="W63" s="319"/>
      <c r="X63" s="319"/>
      <c r="Y63" s="319"/>
      <c r="Z63" s="319"/>
      <c r="AA63" s="319"/>
      <c r="AB63" s="319"/>
      <c r="AC63" s="319"/>
      <c r="AD63" s="319"/>
      <c r="AE63" s="319"/>
      <c r="AF63" s="319"/>
    </row>
    <row r="64" spans="1:32" s="119" customFormat="1">
      <c r="F64" s="293"/>
      <c r="G64" s="293"/>
      <c r="J64" s="268"/>
      <c r="K64" s="268"/>
      <c r="L64" s="268"/>
      <c r="M64" s="319"/>
      <c r="N64" s="319"/>
      <c r="O64" s="319"/>
      <c r="P64" s="319"/>
      <c r="Q64" s="319"/>
      <c r="R64" s="319"/>
      <c r="S64" s="319"/>
      <c r="T64" s="319"/>
      <c r="U64" s="319"/>
      <c r="V64" s="319"/>
      <c r="W64" s="319"/>
      <c r="X64" s="319"/>
      <c r="Y64" s="319"/>
      <c r="Z64" s="319"/>
      <c r="AA64" s="319"/>
      <c r="AB64" s="319"/>
      <c r="AC64" s="319"/>
      <c r="AD64" s="319"/>
      <c r="AE64" s="319"/>
      <c r="AF64" s="319"/>
    </row>
    <row r="65" spans="6:32" s="119" customFormat="1">
      <c r="F65" s="293"/>
      <c r="G65" s="293"/>
      <c r="J65" s="268"/>
      <c r="K65" s="268"/>
      <c r="L65" s="268"/>
      <c r="M65" s="319"/>
      <c r="N65" s="319"/>
      <c r="O65" s="319"/>
      <c r="P65" s="319"/>
      <c r="Q65" s="319"/>
      <c r="R65" s="319"/>
      <c r="S65" s="319"/>
      <c r="T65" s="319"/>
      <c r="U65" s="319"/>
      <c r="V65" s="319"/>
      <c r="W65" s="319"/>
      <c r="X65" s="319"/>
      <c r="Y65" s="319"/>
      <c r="Z65" s="319"/>
      <c r="AA65" s="319"/>
      <c r="AB65" s="319"/>
      <c r="AC65" s="319"/>
      <c r="AD65" s="319"/>
      <c r="AE65" s="319"/>
      <c r="AF65" s="319"/>
    </row>
    <row r="66" spans="6:32" s="119" customFormat="1">
      <c r="F66" s="293"/>
      <c r="G66" s="293"/>
      <c r="J66" s="268"/>
      <c r="K66" s="268"/>
      <c r="L66" s="268"/>
      <c r="M66" s="319"/>
      <c r="N66" s="319"/>
      <c r="O66" s="319"/>
      <c r="P66" s="319"/>
      <c r="Q66" s="319"/>
      <c r="R66" s="319"/>
      <c r="S66" s="319"/>
      <c r="T66" s="319"/>
      <c r="U66" s="319"/>
      <c r="V66" s="319"/>
      <c r="W66" s="319"/>
      <c r="X66" s="319"/>
      <c r="Y66" s="319"/>
      <c r="Z66" s="319"/>
      <c r="AA66" s="319"/>
      <c r="AB66" s="319"/>
      <c r="AC66" s="319"/>
      <c r="AD66" s="319"/>
      <c r="AE66" s="319"/>
      <c r="AF66" s="319"/>
    </row>
    <row r="67" spans="6:32" s="119" customFormat="1">
      <c r="F67" s="293"/>
      <c r="G67" s="293"/>
      <c r="J67" s="268"/>
      <c r="K67" s="268"/>
      <c r="L67" s="268"/>
      <c r="M67" s="319"/>
      <c r="N67" s="319"/>
      <c r="O67" s="319"/>
      <c r="P67" s="319"/>
      <c r="Q67" s="319"/>
      <c r="R67" s="319"/>
      <c r="S67" s="319"/>
      <c r="T67" s="319"/>
      <c r="U67" s="319"/>
      <c r="V67" s="319"/>
      <c r="W67" s="319"/>
      <c r="X67" s="319"/>
      <c r="Y67" s="319"/>
      <c r="Z67" s="319"/>
      <c r="AA67" s="319"/>
      <c r="AB67" s="319"/>
      <c r="AC67" s="319"/>
      <c r="AD67" s="319"/>
      <c r="AE67" s="319"/>
      <c r="AF67" s="319"/>
    </row>
    <row r="68" spans="6:32" s="119" customFormat="1">
      <c r="F68" s="293"/>
      <c r="G68" s="293"/>
      <c r="J68" s="268"/>
      <c r="K68" s="268"/>
      <c r="L68" s="268"/>
      <c r="M68" s="319"/>
      <c r="N68" s="319"/>
      <c r="O68" s="319"/>
      <c r="P68" s="319"/>
      <c r="Q68" s="319"/>
      <c r="R68" s="319"/>
      <c r="S68" s="319"/>
      <c r="T68" s="319"/>
      <c r="U68" s="319"/>
      <c r="V68" s="319"/>
      <c r="W68" s="319"/>
      <c r="X68" s="319"/>
      <c r="Y68" s="319"/>
      <c r="Z68" s="319"/>
      <c r="AA68" s="319"/>
      <c r="AB68" s="319"/>
      <c r="AC68" s="319"/>
      <c r="AD68" s="319"/>
      <c r="AE68" s="319"/>
      <c r="AF68" s="319"/>
    </row>
    <row r="69" spans="6:32" s="119" customFormat="1">
      <c r="F69" s="293"/>
      <c r="G69" s="293"/>
      <c r="J69" s="268"/>
      <c r="K69" s="268"/>
      <c r="L69" s="268"/>
      <c r="M69" s="319"/>
      <c r="N69" s="319"/>
      <c r="O69" s="319"/>
      <c r="P69" s="319"/>
      <c r="Q69" s="319"/>
      <c r="R69" s="319"/>
      <c r="S69" s="319"/>
      <c r="T69" s="319"/>
      <c r="U69" s="319"/>
      <c r="V69" s="319"/>
      <c r="W69" s="319"/>
      <c r="X69" s="319"/>
      <c r="Y69" s="319"/>
      <c r="Z69" s="319"/>
      <c r="AA69" s="319"/>
      <c r="AB69" s="319"/>
      <c r="AC69" s="319"/>
      <c r="AD69" s="319"/>
      <c r="AE69" s="319"/>
      <c r="AF69" s="319"/>
    </row>
    <row r="70" spans="6:32" s="119" customFormat="1">
      <c r="F70" s="293"/>
      <c r="G70" s="293"/>
      <c r="J70" s="268"/>
      <c r="K70" s="268"/>
      <c r="L70" s="268"/>
      <c r="M70" s="319"/>
      <c r="N70" s="319"/>
      <c r="O70" s="319"/>
      <c r="P70" s="319"/>
      <c r="Q70" s="319"/>
      <c r="R70" s="319"/>
      <c r="S70" s="319"/>
      <c r="T70" s="319"/>
      <c r="U70" s="319"/>
      <c r="V70" s="319"/>
      <c r="W70" s="319"/>
      <c r="X70" s="319"/>
      <c r="Y70" s="319"/>
      <c r="Z70" s="319"/>
      <c r="AA70" s="319"/>
      <c r="AB70" s="319"/>
      <c r="AC70" s="319"/>
      <c r="AD70" s="319"/>
      <c r="AE70" s="319"/>
      <c r="AF70" s="319"/>
    </row>
    <row r="71" spans="6:32" s="119" customFormat="1">
      <c r="F71" s="293"/>
      <c r="G71" s="293"/>
      <c r="J71" s="268"/>
      <c r="K71" s="268"/>
      <c r="L71" s="268"/>
      <c r="M71" s="319"/>
      <c r="N71" s="319"/>
      <c r="O71" s="319"/>
      <c r="P71" s="319"/>
      <c r="Q71" s="319"/>
      <c r="R71" s="319"/>
      <c r="S71" s="319"/>
      <c r="T71" s="319"/>
      <c r="U71" s="319"/>
      <c r="V71" s="319"/>
      <c r="W71" s="319"/>
      <c r="X71" s="319"/>
      <c r="Y71" s="319"/>
      <c r="Z71" s="319"/>
      <c r="AA71" s="319"/>
      <c r="AB71" s="319"/>
      <c r="AC71" s="319"/>
      <c r="AD71" s="319"/>
      <c r="AE71" s="319"/>
      <c r="AF71" s="319"/>
    </row>
    <row r="72" spans="6:32" s="119" customFormat="1">
      <c r="F72" s="293"/>
      <c r="G72" s="293"/>
      <c r="J72" s="268"/>
      <c r="K72" s="268"/>
      <c r="L72" s="268"/>
      <c r="M72" s="319"/>
      <c r="N72" s="319"/>
      <c r="O72" s="319"/>
      <c r="P72" s="319"/>
      <c r="Q72" s="319"/>
      <c r="R72" s="319"/>
      <c r="S72" s="319"/>
      <c r="T72" s="319"/>
      <c r="U72" s="319"/>
      <c r="V72" s="319"/>
      <c r="W72" s="319"/>
      <c r="X72" s="319"/>
      <c r="Y72" s="319"/>
      <c r="Z72" s="319"/>
      <c r="AA72" s="319"/>
      <c r="AB72" s="319"/>
      <c r="AC72" s="319"/>
      <c r="AD72" s="319"/>
      <c r="AE72" s="319"/>
      <c r="AF72" s="319"/>
    </row>
    <row r="73" spans="6:32" s="119" customFormat="1">
      <c r="F73" s="293"/>
      <c r="G73" s="293"/>
      <c r="J73" s="268"/>
      <c r="K73" s="268"/>
      <c r="L73" s="268"/>
      <c r="M73" s="319"/>
      <c r="N73" s="319"/>
      <c r="O73" s="319"/>
      <c r="P73" s="319"/>
      <c r="Q73" s="319"/>
      <c r="R73" s="319"/>
      <c r="S73" s="319"/>
      <c r="T73" s="319"/>
      <c r="U73" s="319"/>
      <c r="V73" s="319"/>
      <c r="W73" s="319"/>
      <c r="X73" s="319"/>
      <c r="Y73" s="319"/>
      <c r="Z73" s="319"/>
      <c r="AA73" s="319"/>
      <c r="AB73" s="319"/>
      <c r="AC73" s="319"/>
      <c r="AD73" s="319"/>
      <c r="AE73" s="319"/>
      <c r="AF73" s="319"/>
    </row>
    <row r="74" spans="6:32" s="119" customFormat="1">
      <c r="F74" s="293"/>
      <c r="G74" s="293"/>
      <c r="J74" s="268"/>
      <c r="K74" s="268"/>
      <c r="L74" s="268"/>
      <c r="M74" s="319"/>
      <c r="N74" s="319"/>
      <c r="O74" s="319"/>
      <c r="P74" s="319"/>
      <c r="Q74" s="319"/>
      <c r="R74" s="319"/>
      <c r="S74" s="319"/>
      <c r="T74" s="319"/>
      <c r="U74" s="319"/>
      <c r="V74" s="319"/>
      <c r="W74" s="319"/>
      <c r="X74" s="319"/>
      <c r="Y74" s="319"/>
      <c r="Z74" s="319"/>
      <c r="AA74" s="319"/>
      <c r="AB74" s="319"/>
      <c r="AC74" s="319"/>
      <c r="AD74" s="319"/>
      <c r="AE74" s="319"/>
      <c r="AF74" s="319"/>
    </row>
    <row r="75" spans="6:32" s="119" customFormat="1">
      <c r="F75" s="293"/>
      <c r="G75" s="293"/>
      <c r="J75" s="268"/>
      <c r="K75" s="268"/>
      <c r="L75" s="268"/>
      <c r="M75" s="319"/>
      <c r="N75" s="319"/>
      <c r="O75" s="319"/>
      <c r="P75" s="319"/>
      <c r="Q75" s="319"/>
      <c r="R75" s="319"/>
      <c r="S75" s="319"/>
      <c r="T75" s="319"/>
      <c r="U75" s="319"/>
      <c r="V75" s="319"/>
      <c r="W75" s="319"/>
      <c r="X75" s="319"/>
      <c r="Y75" s="319"/>
      <c r="Z75" s="319"/>
      <c r="AA75" s="319"/>
      <c r="AB75" s="319"/>
      <c r="AC75" s="319"/>
      <c r="AD75" s="319"/>
      <c r="AE75" s="319"/>
      <c r="AF75" s="319"/>
    </row>
    <row r="76" spans="6:32" s="119" customFormat="1">
      <c r="F76" s="293"/>
      <c r="G76" s="293"/>
      <c r="J76" s="268"/>
      <c r="K76" s="268"/>
      <c r="L76" s="268"/>
      <c r="M76" s="319"/>
      <c r="N76" s="319"/>
      <c r="O76" s="319"/>
      <c r="P76" s="319"/>
      <c r="Q76" s="319"/>
      <c r="R76" s="319"/>
      <c r="S76" s="319"/>
      <c r="T76" s="319"/>
      <c r="U76" s="319"/>
      <c r="V76" s="319"/>
      <c r="W76" s="319"/>
      <c r="X76" s="319"/>
      <c r="Y76" s="319"/>
      <c r="Z76" s="319"/>
      <c r="AA76" s="319"/>
      <c r="AB76" s="319"/>
      <c r="AC76" s="319"/>
      <c r="AD76" s="319"/>
      <c r="AE76" s="319"/>
      <c r="AF76" s="319"/>
    </row>
    <row r="77" spans="6:32" s="119" customFormat="1">
      <c r="F77" s="293"/>
      <c r="G77" s="293"/>
      <c r="J77" s="268"/>
      <c r="K77" s="268"/>
      <c r="L77" s="268"/>
      <c r="M77" s="319"/>
      <c r="N77" s="319"/>
      <c r="O77" s="319"/>
      <c r="P77" s="319"/>
      <c r="Q77" s="319"/>
      <c r="R77" s="319"/>
      <c r="S77" s="319"/>
      <c r="T77" s="319"/>
      <c r="U77" s="319"/>
      <c r="V77" s="319"/>
      <c r="W77" s="319"/>
      <c r="X77" s="319"/>
      <c r="Y77" s="319"/>
      <c r="Z77" s="319"/>
      <c r="AA77" s="319"/>
      <c r="AB77" s="319"/>
      <c r="AC77" s="319"/>
      <c r="AD77" s="319"/>
      <c r="AE77" s="319"/>
      <c r="AF77" s="319"/>
    </row>
    <row r="78" spans="6:32" s="119" customFormat="1">
      <c r="F78" s="293"/>
      <c r="G78" s="293"/>
      <c r="J78" s="268"/>
      <c r="K78" s="268"/>
      <c r="L78" s="268"/>
      <c r="M78" s="319"/>
      <c r="N78" s="319"/>
      <c r="O78" s="319"/>
      <c r="P78" s="319"/>
      <c r="Q78" s="319"/>
      <c r="R78" s="319"/>
      <c r="S78" s="319"/>
      <c r="T78" s="319"/>
      <c r="U78" s="319"/>
      <c r="V78" s="319"/>
      <c r="W78" s="319"/>
      <c r="X78" s="319"/>
      <c r="Y78" s="319"/>
      <c r="Z78" s="319"/>
      <c r="AA78" s="319"/>
      <c r="AB78" s="319"/>
      <c r="AC78" s="319"/>
      <c r="AD78" s="319"/>
      <c r="AE78" s="319"/>
      <c r="AF78" s="319"/>
    </row>
    <row r="79" spans="6:32" s="119" customFormat="1">
      <c r="F79" s="293"/>
      <c r="G79" s="293"/>
      <c r="J79" s="268"/>
      <c r="K79" s="268"/>
      <c r="L79" s="268"/>
      <c r="M79" s="319"/>
      <c r="N79" s="319"/>
      <c r="O79" s="319"/>
      <c r="P79" s="319"/>
      <c r="Q79" s="319"/>
      <c r="R79" s="319"/>
      <c r="S79" s="319"/>
      <c r="T79" s="319"/>
      <c r="U79" s="319"/>
      <c r="V79" s="319"/>
      <c r="W79" s="319"/>
      <c r="X79" s="319"/>
      <c r="Y79" s="319"/>
      <c r="Z79" s="319"/>
      <c r="AA79" s="319"/>
      <c r="AB79" s="319"/>
      <c r="AC79" s="319"/>
      <c r="AD79" s="319"/>
      <c r="AE79" s="319"/>
      <c r="AF79" s="319"/>
    </row>
    <row r="80" spans="6:32" s="119" customFormat="1">
      <c r="F80" s="293"/>
      <c r="G80" s="293"/>
      <c r="J80" s="268"/>
      <c r="K80" s="268"/>
      <c r="L80" s="268"/>
      <c r="M80" s="319"/>
      <c r="N80" s="319"/>
      <c r="O80" s="319"/>
      <c r="P80" s="319"/>
      <c r="Q80" s="319"/>
      <c r="R80" s="319"/>
      <c r="S80" s="319"/>
      <c r="T80" s="319"/>
      <c r="U80" s="319"/>
      <c r="V80" s="319"/>
      <c r="W80" s="319"/>
      <c r="X80" s="319"/>
      <c r="Y80" s="319"/>
      <c r="Z80" s="319"/>
      <c r="AA80" s="319"/>
      <c r="AB80" s="319"/>
      <c r="AC80" s="319"/>
      <c r="AD80" s="319"/>
      <c r="AE80" s="319"/>
      <c r="AF80" s="319"/>
    </row>
    <row r="81" spans="6:32" s="119" customFormat="1">
      <c r="F81" s="293"/>
      <c r="G81" s="293"/>
      <c r="J81" s="268"/>
      <c r="K81" s="268"/>
      <c r="L81" s="268"/>
      <c r="M81" s="319"/>
      <c r="N81" s="319"/>
      <c r="O81" s="319"/>
      <c r="P81" s="319"/>
      <c r="Q81" s="319"/>
      <c r="R81" s="319"/>
      <c r="S81" s="319"/>
      <c r="T81" s="319"/>
      <c r="U81" s="319"/>
      <c r="V81" s="319"/>
      <c r="W81" s="319"/>
      <c r="X81" s="319"/>
      <c r="Y81" s="319"/>
      <c r="Z81" s="319"/>
      <c r="AA81" s="319"/>
      <c r="AB81" s="319"/>
      <c r="AC81" s="319"/>
      <c r="AD81" s="319"/>
      <c r="AE81" s="319"/>
      <c r="AF81" s="319"/>
    </row>
    <row r="82" spans="6:32" s="119" customFormat="1">
      <c r="F82" s="293"/>
      <c r="G82" s="293"/>
      <c r="J82" s="268"/>
      <c r="K82" s="268"/>
      <c r="L82" s="268"/>
      <c r="M82" s="319"/>
      <c r="N82" s="319"/>
      <c r="O82" s="319"/>
      <c r="P82" s="319"/>
      <c r="Q82" s="319"/>
      <c r="R82" s="319"/>
      <c r="S82" s="319"/>
      <c r="T82" s="319"/>
      <c r="U82" s="319"/>
      <c r="V82" s="319"/>
      <c r="W82" s="319"/>
      <c r="X82" s="319"/>
      <c r="Y82" s="319"/>
      <c r="Z82" s="319"/>
      <c r="AA82" s="319"/>
      <c r="AB82" s="319"/>
      <c r="AC82" s="319"/>
      <c r="AD82" s="319"/>
      <c r="AE82" s="319"/>
      <c r="AF82" s="319"/>
    </row>
    <row r="83" spans="6:32" s="119" customFormat="1">
      <c r="F83" s="293"/>
      <c r="G83" s="293"/>
      <c r="J83" s="268"/>
      <c r="K83" s="268"/>
      <c r="L83" s="268"/>
      <c r="M83" s="319"/>
      <c r="N83" s="319"/>
      <c r="O83" s="319"/>
      <c r="P83" s="319"/>
      <c r="Q83" s="319"/>
      <c r="R83" s="319"/>
      <c r="S83" s="319"/>
      <c r="T83" s="319"/>
      <c r="U83" s="319"/>
      <c r="V83" s="319"/>
      <c r="W83" s="319"/>
      <c r="X83" s="319"/>
      <c r="Y83" s="319"/>
      <c r="Z83" s="319"/>
      <c r="AA83" s="319"/>
      <c r="AB83" s="319"/>
      <c r="AC83" s="319"/>
      <c r="AD83" s="319"/>
      <c r="AE83" s="319"/>
      <c r="AF83" s="319"/>
    </row>
    <row r="84" spans="6:32" s="119" customFormat="1">
      <c r="F84" s="293"/>
      <c r="G84" s="293"/>
      <c r="J84" s="268"/>
      <c r="K84" s="268"/>
      <c r="L84" s="268"/>
      <c r="M84" s="319"/>
      <c r="N84" s="319"/>
      <c r="O84" s="319"/>
      <c r="P84" s="319"/>
      <c r="Q84" s="319"/>
      <c r="R84" s="319"/>
      <c r="S84" s="319"/>
      <c r="T84" s="319"/>
      <c r="U84" s="319"/>
      <c r="V84" s="319"/>
      <c r="W84" s="319"/>
      <c r="X84" s="319"/>
      <c r="Y84" s="319"/>
      <c r="Z84" s="319"/>
      <c r="AA84" s="319"/>
      <c r="AB84" s="319"/>
      <c r="AC84" s="319"/>
      <c r="AD84" s="319"/>
      <c r="AE84" s="319"/>
      <c r="AF84" s="319"/>
    </row>
    <row r="85" spans="6:32" s="119" customFormat="1">
      <c r="F85" s="293"/>
      <c r="G85" s="293"/>
      <c r="J85" s="268"/>
      <c r="K85" s="268"/>
      <c r="L85" s="268"/>
      <c r="M85" s="319"/>
      <c r="N85" s="319"/>
      <c r="O85" s="319"/>
      <c r="P85" s="319"/>
      <c r="Q85" s="319"/>
      <c r="R85" s="319"/>
      <c r="S85" s="319"/>
      <c r="T85" s="319"/>
      <c r="U85" s="319"/>
      <c r="V85" s="319"/>
      <c r="W85" s="319"/>
      <c r="X85" s="319"/>
      <c r="Y85" s="319"/>
      <c r="Z85" s="319"/>
      <c r="AA85" s="319"/>
      <c r="AB85" s="319"/>
      <c r="AC85" s="319"/>
      <c r="AD85" s="319"/>
      <c r="AE85" s="319"/>
      <c r="AF85" s="319"/>
    </row>
    <row r="86" spans="6:32" s="119" customFormat="1">
      <c r="F86" s="293"/>
      <c r="G86" s="293"/>
      <c r="J86" s="268"/>
      <c r="K86" s="268"/>
      <c r="L86" s="268"/>
      <c r="M86" s="319"/>
      <c r="N86" s="319"/>
      <c r="O86" s="319"/>
      <c r="P86" s="319"/>
      <c r="Q86" s="319"/>
      <c r="R86" s="319"/>
      <c r="S86" s="319"/>
      <c r="T86" s="319"/>
      <c r="U86" s="319"/>
      <c r="V86" s="319"/>
      <c r="W86" s="319"/>
      <c r="X86" s="319"/>
      <c r="Y86" s="319"/>
      <c r="Z86" s="319"/>
      <c r="AA86" s="319"/>
      <c r="AB86" s="319"/>
      <c r="AC86" s="319"/>
      <c r="AD86" s="319"/>
      <c r="AE86" s="319"/>
      <c r="AF86" s="319"/>
    </row>
    <row r="87" spans="6:32" s="119" customFormat="1">
      <c r="F87" s="293"/>
      <c r="G87" s="293"/>
      <c r="J87" s="268"/>
      <c r="K87" s="268"/>
      <c r="L87" s="268"/>
      <c r="M87" s="319"/>
      <c r="N87" s="319"/>
      <c r="O87" s="319"/>
      <c r="P87" s="319"/>
      <c r="Q87" s="319"/>
      <c r="R87" s="319"/>
      <c r="S87" s="319"/>
      <c r="T87" s="319"/>
      <c r="U87" s="319"/>
      <c r="V87" s="319"/>
      <c r="W87" s="319"/>
      <c r="X87" s="319"/>
      <c r="Y87" s="319"/>
      <c r="Z87" s="319"/>
      <c r="AA87" s="319"/>
      <c r="AB87" s="319"/>
      <c r="AC87" s="319"/>
      <c r="AD87" s="319"/>
      <c r="AE87" s="319"/>
      <c r="AF87" s="319"/>
    </row>
    <row r="88" spans="6:32" s="119" customFormat="1">
      <c r="F88" s="293"/>
      <c r="G88" s="293"/>
      <c r="J88" s="268"/>
      <c r="K88" s="268"/>
      <c r="L88" s="268"/>
      <c r="M88" s="319"/>
      <c r="N88" s="319"/>
      <c r="O88" s="319"/>
      <c r="P88" s="319"/>
      <c r="Q88" s="319"/>
      <c r="R88" s="319"/>
      <c r="S88" s="319"/>
      <c r="T88" s="319"/>
      <c r="U88" s="319"/>
      <c r="V88" s="319"/>
      <c r="W88" s="319"/>
      <c r="X88" s="319"/>
      <c r="Y88" s="319"/>
      <c r="Z88" s="319"/>
      <c r="AA88" s="319"/>
      <c r="AB88" s="319"/>
      <c r="AC88" s="319"/>
      <c r="AD88" s="319"/>
      <c r="AE88" s="319"/>
      <c r="AF88" s="319"/>
    </row>
    <row r="89" spans="6:32" s="119" customFormat="1">
      <c r="F89" s="293"/>
      <c r="G89" s="293"/>
      <c r="J89" s="268"/>
      <c r="K89" s="268"/>
      <c r="L89" s="268"/>
      <c r="M89" s="319"/>
      <c r="N89" s="319"/>
      <c r="O89" s="319"/>
      <c r="P89" s="319"/>
      <c r="Q89" s="319"/>
      <c r="R89" s="319"/>
      <c r="S89" s="319"/>
      <c r="T89" s="319"/>
      <c r="U89" s="319"/>
      <c r="V89" s="319"/>
      <c r="W89" s="319"/>
      <c r="X89" s="319"/>
      <c r="Y89" s="319"/>
      <c r="Z89" s="319"/>
      <c r="AA89" s="319"/>
      <c r="AB89" s="319"/>
      <c r="AC89" s="319"/>
      <c r="AD89" s="319"/>
      <c r="AE89" s="319"/>
      <c r="AF89" s="319"/>
    </row>
    <row r="90" spans="6:32" s="119" customFormat="1">
      <c r="F90" s="293"/>
      <c r="G90" s="293"/>
      <c r="J90" s="268"/>
      <c r="K90" s="268"/>
      <c r="L90" s="268"/>
      <c r="M90" s="319"/>
      <c r="N90" s="319"/>
      <c r="O90" s="319"/>
      <c r="P90" s="319"/>
      <c r="Q90" s="319"/>
      <c r="R90" s="319"/>
      <c r="S90" s="319"/>
      <c r="T90" s="319"/>
      <c r="U90" s="319"/>
      <c r="V90" s="319"/>
      <c r="W90" s="319"/>
      <c r="X90" s="319"/>
      <c r="Y90" s="319"/>
      <c r="Z90" s="319"/>
      <c r="AA90" s="319"/>
      <c r="AB90" s="319"/>
      <c r="AC90" s="319"/>
      <c r="AD90" s="319"/>
      <c r="AE90" s="319"/>
      <c r="AF90" s="319"/>
    </row>
    <row r="91" spans="6:32" s="119" customFormat="1">
      <c r="F91" s="293"/>
      <c r="G91" s="293"/>
      <c r="J91" s="268"/>
      <c r="K91" s="268"/>
      <c r="L91" s="268"/>
      <c r="M91" s="319"/>
      <c r="N91" s="319"/>
      <c r="O91" s="319"/>
      <c r="P91" s="319"/>
      <c r="Q91" s="319"/>
      <c r="R91" s="319"/>
      <c r="S91" s="319"/>
      <c r="T91" s="319"/>
      <c r="U91" s="319"/>
      <c r="V91" s="319"/>
      <c r="W91" s="319"/>
      <c r="X91" s="319"/>
      <c r="Y91" s="319"/>
      <c r="Z91" s="319"/>
      <c r="AA91" s="319"/>
      <c r="AB91" s="319"/>
      <c r="AC91" s="319"/>
      <c r="AD91" s="319"/>
      <c r="AE91" s="319"/>
      <c r="AF91" s="319"/>
    </row>
    <row r="92" spans="6:32" s="119" customFormat="1">
      <c r="F92" s="293"/>
      <c r="G92" s="293"/>
      <c r="J92" s="268"/>
      <c r="K92" s="268"/>
      <c r="L92" s="268"/>
      <c r="M92" s="319"/>
      <c r="N92" s="319"/>
      <c r="O92" s="319"/>
      <c r="P92" s="319"/>
      <c r="Q92" s="319"/>
      <c r="R92" s="319"/>
      <c r="S92" s="319"/>
      <c r="T92" s="319"/>
      <c r="U92" s="319"/>
      <c r="V92" s="319"/>
      <c r="W92" s="319"/>
      <c r="X92" s="319"/>
      <c r="Y92" s="319"/>
      <c r="Z92" s="319"/>
      <c r="AA92" s="319"/>
      <c r="AB92" s="319"/>
      <c r="AC92" s="319"/>
      <c r="AD92" s="319"/>
      <c r="AE92" s="319"/>
      <c r="AF92" s="319"/>
    </row>
    <row r="93" spans="6:32" s="119" customFormat="1">
      <c r="F93" s="293"/>
      <c r="G93" s="293"/>
      <c r="J93" s="268"/>
      <c r="K93" s="268"/>
      <c r="L93" s="268"/>
      <c r="M93" s="319"/>
      <c r="N93" s="319"/>
      <c r="O93" s="319"/>
      <c r="P93" s="319"/>
      <c r="Q93" s="319"/>
      <c r="R93" s="319"/>
      <c r="S93" s="319"/>
      <c r="T93" s="319"/>
      <c r="U93" s="319"/>
      <c r="V93" s="319"/>
      <c r="W93" s="319"/>
      <c r="X93" s="319"/>
      <c r="Y93" s="319"/>
      <c r="Z93" s="319"/>
      <c r="AA93" s="319"/>
      <c r="AB93" s="319"/>
      <c r="AC93" s="319"/>
      <c r="AD93" s="319"/>
      <c r="AE93" s="319"/>
      <c r="AF93" s="319"/>
    </row>
    <row r="94" spans="6:32" s="119" customFormat="1">
      <c r="F94" s="293"/>
      <c r="G94" s="293"/>
      <c r="J94" s="268"/>
      <c r="K94" s="268"/>
      <c r="L94" s="268"/>
      <c r="M94" s="319"/>
      <c r="N94" s="319"/>
      <c r="O94" s="319"/>
      <c r="P94" s="319"/>
      <c r="Q94" s="319"/>
      <c r="R94" s="319"/>
      <c r="S94" s="319"/>
      <c r="T94" s="319"/>
      <c r="U94" s="319"/>
      <c r="V94" s="319"/>
      <c r="W94" s="319"/>
      <c r="X94" s="319"/>
      <c r="Y94" s="319"/>
      <c r="Z94" s="319"/>
      <c r="AA94" s="319"/>
      <c r="AB94" s="319"/>
      <c r="AC94" s="319"/>
      <c r="AD94" s="319"/>
      <c r="AE94" s="319"/>
      <c r="AF94" s="319"/>
    </row>
    <row r="95" spans="6:32" s="119" customFormat="1">
      <c r="F95" s="293"/>
      <c r="G95" s="293"/>
      <c r="J95" s="268"/>
      <c r="K95" s="268"/>
      <c r="L95" s="268"/>
      <c r="M95" s="319"/>
      <c r="N95" s="319"/>
      <c r="O95" s="319"/>
      <c r="P95" s="319"/>
      <c r="Q95" s="319"/>
      <c r="R95" s="319"/>
      <c r="S95" s="319"/>
      <c r="T95" s="319"/>
      <c r="U95" s="319"/>
      <c r="V95" s="319"/>
      <c r="W95" s="319"/>
      <c r="X95" s="319"/>
      <c r="Y95" s="319"/>
      <c r="Z95" s="319"/>
      <c r="AA95" s="319"/>
      <c r="AB95" s="319"/>
      <c r="AC95" s="319"/>
      <c r="AD95" s="319"/>
      <c r="AE95" s="319"/>
      <c r="AF95" s="319"/>
    </row>
    <row r="96" spans="6:32" s="119" customFormat="1">
      <c r="F96" s="293"/>
      <c r="G96" s="293"/>
      <c r="J96" s="268"/>
      <c r="K96" s="268"/>
      <c r="L96" s="268"/>
      <c r="M96" s="319"/>
      <c r="N96" s="319"/>
      <c r="O96" s="319"/>
      <c r="P96" s="319"/>
      <c r="Q96" s="319"/>
      <c r="R96" s="319"/>
      <c r="S96" s="319"/>
      <c r="T96" s="319"/>
      <c r="U96" s="319"/>
      <c r="V96" s="319"/>
      <c r="W96" s="319"/>
      <c r="X96" s="319"/>
      <c r="Y96" s="319"/>
      <c r="Z96" s="319"/>
      <c r="AA96" s="319"/>
      <c r="AB96" s="319"/>
      <c r="AC96" s="319"/>
      <c r="AD96" s="319"/>
      <c r="AE96" s="319"/>
      <c r="AF96" s="319"/>
    </row>
    <row r="97" spans="6:32" s="119" customFormat="1">
      <c r="F97" s="293"/>
      <c r="G97" s="293"/>
      <c r="J97" s="268"/>
      <c r="K97" s="268"/>
      <c r="L97" s="268"/>
      <c r="M97" s="319"/>
      <c r="N97" s="319"/>
      <c r="O97" s="319"/>
      <c r="P97" s="319"/>
      <c r="Q97" s="319"/>
      <c r="R97" s="319"/>
      <c r="S97" s="319"/>
      <c r="T97" s="319"/>
      <c r="U97" s="319"/>
      <c r="V97" s="319"/>
      <c r="W97" s="319"/>
      <c r="X97" s="319"/>
      <c r="Y97" s="319"/>
      <c r="Z97" s="319"/>
      <c r="AA97" s="319"/>
      <c r="AB97" s="319"/>
      <c r="AC97" s="319"/>
      <c r="AD97" s="319"/>
      <c r="AE97" s="319"/>
      <c r="AF97" s="319"/>
    </row>
    <row r="98" spans="6:32" s="119" customFormat="1">
      <c r="F98" s="293"/>
      <c r="G98" s="293"/>
      <c r="J98" s="268"/>
      <c r="K98" s="268"/>
      <c r="L98" s="268"/>
      <c r="M98" s="319"/>
      <c r="N98" s="319"/>
      <c r="O98" s="319"/>
      <c r="P98" s="319"/>
      <c r="Q98" s="319"/>
      <c r="R98" s="319"/>
      <c r="S98" s="319"/>
      <c r="T98" s="319"/>
      <c r="U98" s="319"/>
      <c r="V98" s="319"/>
      <c r="W98" s="319"/>
      <c r="X98" s="319"/>
      <c r="Y98" s="319"/>
      <c r="Z98" s="319"/>
      <c r="AA98" s="319"/>
      <c r="AB98" s="319"/>
      <c r="AC98" s="319"/>
      <c r="AD98" s="319"/>
      <c r="AE98" s="319"/>
      <c r="AF98" s="319"/>
    </row>
    <row r="99" spans="6:32" s="119" customFormat="1">
      <c r="F99" s="293"/>
      <c r="G99" s="293"/>
      <c r="J99" s="268"/>
      <c r="K99" s="268"/>
      <c r="L99" s="268"/>
      <c r="M99" s="319"/>
      <c r="N99" s="319"/>
      <c r="O99" s="319"/>
      <c r="P99" s="319"/>
      <c r="Q99" s="319"/>
      <c r="R99" s="319"/>
      <c r="S99" s="319"/>
      <c r="T99" s="319"/>
      <c r="U99" s="319"/>
      <c r="V99" s="319"/>
      <c r="W99" s="319"/>
      <c r="X99" s="319"/>
      <c r="Y99" s="319"/>
      <c r="Z99" s="319"/>
      <c r="AA99" s="319"/>
      <c r="AB99" s="319"/>
      <c r="AC99" s="319"/>
      <c r="AD99" s="319"/>
      <c r="AE99" s="319"/>
      <c r="AF99" s="319"/>
    </row>
    <row r="100" spans="6:32" s="119" customFormat="1">
      <c r="F100" s="293"/>
      <c r="G100" s="293"/>
      <c r="J100" s="268"/>
      <c r="K100" s="268"/>
      <c r="L100" s="268"/>
      <c r="M100" s="319"/>
      <c r="N100" s="319"/>
      <c r="O100" s="319"/>
      <c r="P100" s="319"/>
      <c r="Q100" s="319"/>
      <c r="R100" s="319"/>
      <c r="S100" s="319"/>
      <c r="T100" s="319"/>
      <c r="U100" s="319"/>
      <c r="V100" s="319"/>
      <c r="W100" s="319"/>
      <c r="X100" s="319"/>
      <c r="Y100" s="319"/>
      <c r="Z100" s="319"/>
      <c r="AA100" s="319"/>
      <c r="AB100" s="319"/>
      <c r="AC100" s="319"/>
      <c r="AD100" s="319"/>
      <c r="AE100" s="319"/>
      <c r="AF100" s="319"/>
    </row>
    <row r="101" spans="6:32" s="119" customFormat="1">
      <c r="F101" s="293"/>
      <c r="G101" s="293"/>
      <c r="J101" s="268"/>
      <c r="K101" s="268"/>
      <c r="L101" s="268"/>
      <c r="M101" s="319"/>
      <c r="N101" s="319"/>
      <c r="O101" s="319"/>
      <c r="P101" s="319"/>
      <c r="Q101" s="319"/>
      <c r="R101" s="319"/>
      <c r="S101" s="319"/>
      <c r="T101" s="319"/>
      <c r="U101" s="319"/>
      <c r="V101" s="319"/>
      <c r="W101" s="319"/>
      <c r="X101" s="319"/>
      <c r="Y101" s="319"/>
      <c r="Z101" s="319"/>
      <c r="AA101" s="319"/>
      <c r="AB101" s="319"/>
      <c r="AC101" s="319"/>
      <c r="AD101" s="319"/>
      <c r="AE101" s="319"/>
      <c r="AF101" s="319"/>
    </row>
    <row r="102" spans="6:32" s="119" customFormat="1">
      <c r="F102" s="293"/>
      <c r="G102" s="293"/>
      <c r="J102" s="268"/>
      <c r="K102" s="268"/>
      <c r="L102" s="268"/>
      <c r="M102" s="319"/>
      <c r="N102" s="319"/>
      <c r="O102" s="319"/>
      <c r="P102" s="319"/>
      <c r="Q102" s="319"/>
      <c r="R102" s="319"/>
      <c r="S102" s="319"/>
      <c r="T102" s="319"/>
      <c r="U102" s="319"/>
      <c r="V102" s="319"/>
      <c r="W102" s="319"/>
      <c r="X102" s="319"/>
      <c r="Y102" s="319"/>
      <c r="Z102" s="319"/>
      <c r="AA102" s="319"/>
      <c r="AB102" s="319"/>
      <c r="AC102" s="319"/>
      <c r="AD102" s="319"/>
      <c r="AE102" s="319"/>
      <c r="AF102" s="319"/>
    </row>
    <row r="103" spans="6:32" s="119" customFormat="1">
      <c r="F103" s="293"/>
      <c r="G103" s="293"/>
      <c r="J103" s="268"/>
      <c r="K103" s="268"/>
      <c r="L103" s="268"/>
      <c r="M103" s="319"/>
      <c r="N103" s="319"/>
      <c r="O103" s="319"/>
      <c r="P103" s="319"/>
      <c r="Q103" s="319"/>
      <c r="R103" s="319"/>
      <c r="S103" s="319"/>
      <c r="T103" s="319"/>
      <c r="U103" s="319"/>
      <c r="V103" s="319"/>
      <c r="W103" s="319"/>
      <c r="X103" s="319"/>
      <c r="Y103" s="319"/>
      <c r="Z103" s="319"/>
      <c r="AA103" s="319"/>
      <c r="AB103" s="319"/>
      <c r="AC103" s="319"/>
      <c r="AD103" s="319"/>
      <c r="AE103" s="319"/>
      <c r="AF103" s="319"/>
    </row>
    <row r="104" spans="6:32" s="119" customFormat="1">
      <c r="F104" s="293"/>
      <c r="G104" s="293"/>
      <c r="J104" s="268"/>
      <c r="K104" s="268"/>
      <c r="L104" s="268"/>
      <c r="M104" s="319"/>
      <c r="N104" s="319"/>
      <c r="O104" s="319"/>
      <c r="P104" s="319"/>
      <c r="Q104" s="319"/>
      <c r="R104" s="319"/>
      <c r="S104" s="319"/>
      <c r="T104" s="319"/>
      <c r="U104" s="319"/>
      <c r="V104" s="319"/>
      <c r="W104" s="319"/>
      <c r="X104" s="319"/>
      <c r="Y104" s="319"/>
      <c r="Z104" s="319"/>
      <c r="AA104" s="319"/>
      <c r="AB104" s="319"/>
      <c r="AC104" s="319"/>
      <c r="AD104" s="319"/>
      <c r="AE104" s="319"/>
      <c r="AF104" s="319"/>
    </row>
    <row r="105" spans="6:32" s="119" customFormat="1">
      <c r="F105" s="293"/>
      <c r="G105" s="293"/>
      <c r="J105" s="268"/>
      <c r="K105" s="268"/>
      <c r="L105" s="268"/>
      <c r="M105" s="319"/>
      <c r="N105" s="319"/>
      <c r="O105" s="319"/>
      <c r="P105" s="319"/>
      <c r="Q105" s="319"/>
      <c r="R105" s="319"/>
      <c r="S105" s="319"/>
      <c r="T105" s="319"/>
      <c r="U105" s="319"/>
      <c r="V105" s="319"/>
      <c r="W105" s="319"/>
      <c r="X105" s="319"/>
      <c r="Y105" s="319"/>
      <c r="Z105" s="319"/>
      <c r="AA105" s="319"/>
      <c r="AB105" s="319"/>
      <c r="AC105" s="319"/>
      <c r="AD105" s="319"/>
      <c r="AE105" s="319"/>
      <c r="AF105" s="319"/>
    </row>
    <row r="106" spans="6:32" s="119" customFormat="1">
      <c r="F106" s="293"/>
      <c r="G106" s="293"/>
      <c r="J106" s="268"/>
      <c r="K106" s="268"/>
      <c r="L106" s="268"/>
      <c r="M106" s="319"/>
      <c r="N106" s="319"/>
      <c r="O106" s="319"/>
      <c r="P106" s="319"/>
      <c r="Q106" s="319"/>
      <c r="R106" s="319"/>
      <c r="S106" s="319"/>
      <c r="T106" s="319"/>
      <c r="U106" s="319"/>
      <c r="V106" s="319"/>
      <c r="W106" s="319"/>
      <c r="X106" s="319"/>
      <c r="Y106" s="319"/>
      <c r="Z106" s="319"/>
      <c r="AA106" s="319"/>
      <c r="AB106" s="319"/>
      <c r="AC106" s="319"/>
      <c r="AD106" s="319"/>
      <c r="AE106" s="319"/>
      <c r="AF106" s="319"/>
    </row>
    <row r="107" spans="6:32" s="119" customFormat="1">
      <c r="F107" s="293"/>
      <c r="G107" s="293"/>
      <c r="J107" s="268"/>
      <c r="K107" s="268"/>
      <c r="L107" s="268"/>
      <c r="M107" s="319"/>
      <c r="N107" s="319"/>
      <c r="O107" s="319"/>
      <c r="P107" s="319"/>
      <c r="Q107" s="319"/>
      <c r="R107" s="319"/>
      <c r="S107" s="319"/>
      <c r="T107" s="319"/>
      <c r="U107" s="319"/>
      <c r="V107" s="319"/>
      <c r="W107" s="319"/>
      <c r="X107" s="319"/>
      <c r="Y107" s="319"/>
      <c r="Z107" s="319"/>
      <c r="AA107" s="319"/>
      <c r="AB107" s="319"/>
      <c r="AC107" s="319"/>
      <c r="AD107" s="319"/>
      <c r="AE107" s="319"/>
      <c r="AF107" s="319"/>
    </row>
    <row r="108" spans="6:32" s="119" customFormat="1">
      <c r="F108" s="293"/>
      <c r="G108" s="293"/>
      <c r="J108" s="268"/>
      <c r="K108" s="268"/>
      <c r="L108" s="268"/>
      <c r="M108" s="319"/>
      <c r="N108" s="319"/>
      <c r="O108" s="319"/>
      <c r="P108" s="319"/>
      <c r="Q108" s="319"/>
      <c r="R108" s="319"/>
      <c r="S108" s="319"/>
      <c r="T108" s="319"/>
      <c r="U108" s="319"/>
      <c r="V108" s="319"/>
      <c r="W108" s="319"/>
      <c r="X108" s="319"/>
      <c r="Y108" s="319"/>
      <c r="Z108" s="319"/>
      <c r="AA108" s="319"/>
      <c r="AB108" s="319"/>
      <c r="AC108" s="319"/>
      <c r="AD108" s="319"/>
      <c r="AE108" s="319"/>
      <c r="AF108" s="319"/>
    </row>
    <row r="109" spans="6:32" s="119" customFormat="1">
      <c r="F109" s="293"/>
      <c r="G109" s="293"/>
      <c r="J109" s="268"/>
      <c r="K109" s="268"/>
      <c r="L109" s="268"/>
      <c r="M109" s="319"/>
      <c r="N109" s="319"/>
      <c r="O109" s="319"/>
      <c r="P109" s="319"/>
      <c r="Q109" s="319"/>
      <c r="R109" s="319"/>
      <c r="S109" s="319"/>
      <c r="T109" s="319"/>
      <c r="U109" s="319"/>
      <c r="V109" s="319"/>
      <c r="W109" s="319"/>
      <c r="X109" s="319"/>
      <c r="Y109" s="319"/>
      <c r="Z109" s="319"/>
      <c r="AA109" s="319"/>
      <c r="AB109" s="319"/>
      <c r="AC109" s="319"/>
      <c r="AD109" s="319"/>
      <c r="AE109" s="319"/>
      <c r="AF109" s="319"/>
    </row>
    <row r="110" spans="6:32" s="119" customFormat="1">
      <c r="F110" s="293"/>
      <c r="G110" s="293"/>
      <c r="J110" s="268"/>
      <c r="K110" s="268"/>
      <c r="L110" s="268"/>
      <c r="M110" s="319"/>
      <c r="N110" s="319"/>
      <c r="O110" s="319"/>
      <c r="P110" s="319"/>
      <c r="Q110" s="319"/>
      <c r="R110" s="319"/>
      <c r="S110" s="319"/>
      <c r="T110" s="319"/>
      <c r="U110" s="319"/>
      <c r="V110" s="319"/>
      <c r="W110" s="319"/>
      <c r="X110" s="319"/>
      <c r="Y110" s="319"/>
      <c r="Z110" s="319"/>
      <c r="AA110" s="319"/>
      <c r="AB110" s="319"/>
      <c r="AC110" s="319"/>
      <c r="AD110" s="319"/>
      <c r="AE110" s="319"/>
      <c r="AF110" s="319"/>
    </row>
    <row r="111" spans="6:32" s="119" customFormat="1">
      <c r="F111" s="293"/>
      <c r="G111" s="293"/>
      <c r="J111" s="268"/>
      <c r="K111" s="268"/>
      <c r="L111" s="268"/>
      <c r="M111" s="319"/>
      <c r="N111" s="319"/>
      <c r="O111" s="319"/>
      <c r="P111" s="319"/>
      <c r="Q111" s="319"/>
      <c r="R111" s="319"/>
      <c r="S111" s="319"/>
      <c r="T111" s="319"/>
      <c r="U111" s="319"/>
      <c r="V111" s="319"/>
      <c r="W111" s="319"/>
      <c r="X111" s="319"/>
      <c r="Y111" s="319"/>
      <c r="Z111" s="319"/>
      <c r="AA111" s="319"/>
      <c r="AB111" s="319"/>
      <c r="AC111" s="319"/>
      <c r="AD111" s="319"/>
      <c r="AE111" s="319"/>
      <c r="AF111" s="319"/>
    </row>
    <row r="112" spans="6:32" s="119" customFormat="1">
      <c r="F112" s="293"/>
      <c r="G112" s="293"/>
      <c r="J112" s="268"/>
      <c r="K112" s="268"/>
      <c r="L112" s="268"/>
      <c r="M112" s="319"/>
      <c r="N112" s="319"/>
      <c r="O112" s="319"/>
      <c r="P112" s="319"/>
      <c r="Q112" s="319"/>
      <c r="R112" s="319"/>
      <c r="S112" s="319"/>
      <c r="T112" s="319"/>
      <c r="U112" s="319"/>
      <c r="V112" s="319"/>
      <c r="W112" s="319"/>
      <c r="X112" s="319"/>
      <c r="Y112" s="319"/>
      <c r="Z112" s="319"/>
      <c r="AA112" s="319"/>
      <c r="AB112" s="319"/>
      <c r="AC112" s="319"/>
      <c r="AD112" s="319"/>
      <c r="AE112" s="319"/>
      <c r="AF112" s="319"/>
    </row>
    <row r="113" spans="6:32" s="119" customFormat="1">
      <c r="F113" s="293"/>
      <c r="G113" s="293"/>
      <c r="J113" s="268"/>
      <c r="K113" s="268"/>
      <c r="L113" s="268"/>
      <c r="M113" s="319"/>
      <c r="N113" s="319"/>
      <c r="O113" s="319"/>
      <c r="P113" s="319"/>
      <c r="Q113" s="319"/>
      <c r="R113" s="319"/>
      <c r="S113" s="319"/>
      <c r="T113" s="319"/>
      <c r="U113" s="319"/>
      <c r="V113" s="319"/>
      <c r="W113" s="319"/>
      <c r="X113" s="319"/>
      <c r="Y113" s="319"/>
      <c r="Z113" s="319"/>
      <c r="AA113" s="319"/>
      <c r="AB113" s="319"/>
      <c r="AC113" s="319"/>
      <c r="AD113" s="319"/>
      <c r="AE113" s="319"/>
      <c r="AF113" s="319"/>
    </row>
    <row r="114" spans="6:32" s="119" customFormat="1">
      <c r="F114" s="293"/>
      <c r="G114" s="293"/>
      <c r="J114" s="268"/>
      <c r="K114" s="268"/>
      <c r="L114" s="268"/>
      <c r="M114" s="319"/>
      <c r="N114" s="319"/>
      <c r="O114" s="319"/>
      <c r="P114" s="319"/>
      <c r="Q114" s="319"/>
      <c r="R114" s="319"/>
      <c r="S114" s="319"/>
      <c r="T114" s="319"/>
      <c r="U114" s="319"/>
      <c r="V114" s="319"/>
      <c r="W114" s="319"/>
      <c r="X114" s="319"/>
      <c r="Y114" s="319"/>
      <c r="Z114" s="319"/>
      <c r="AA114" s="319"/>
      <c r="AB114" s="319"/>
      <c r="AC114" s="319"/>
      <c r="AD114" s="319"/>
      <c r="AE114" s="319"/>
      <c r="AF114" s="319"/>
    </row>
    <row r="115" spans="6:32" s="119" customFormat="1">
      <c r="F115" s="293"/>
      <c r="G115" s="293"/>
      <c r="J115" s="268"/>
      <c r="K115" s="268"/>
      <c r="L115" s="268"/>
      <c r="M115" s="319"/>
      <c r="N115" s="319"/>
      <c r="O115" s="319"/>
      <c r="P115" s="319"/>
      <c r="Q115" s="319"/>
      <c r="R115" s="319"/>
      <c r="S115" s="319"/>
      <c r="T115" s="319"/>
      <c r="U115" s="319"/>
      <c r="V115" s="319"/>
      <c r="W115" s="319"/>
      <c r="X115" s="319"/>
      <c r="Y115" s="319"/>
      <c r="Z115" s="319"/>
      <c r="AA115" s="319"/>
      <c r="AB115" s="319"/>
      <c r="AC115" s="319"/>
      <c r="AD115" s="319"/>
      <c r="AE115" s="319"/>
      <c r="AF115" s="319"/>
    </row>
    <row r="116" spans="6:32" s="119" customFormat="1">
      <c r="F116" s="293"/>
      <c r="G116" s="293"/>
      <c r="J116" s="268"/>
      <c r="K116" s="268"/>
      <c r="L116" s="268"/>
      <c r="M116" s="319"/>
      <c r="N116" s="319"/>
      <c r="O116" s="319"/>
      <c r="P116" s="319"/>
      <c r="Q116" s="319"/>
      <c r="R116" s="319"/>
      <c r="S116" s="319"/>
      <c r="T116" s="319"/>
      <c r="U116" s="319"/>
      <c r="V116" s="319"/>
      <c r="W116" s="319"/>
      <c r="X116" s="319"/>
      <c r="Y116" s="319"/>
      <c r="Z116" s="319"/>
      <c r="AA116" s="319"/>
      <c r="AB116" s="319"/>
      <c r="AC116" s="319"/>
      <c r="AD116" s="319"/>
      <c r="AE116" s="319"/>
      <c r="AF116" s="319"/>
    </row>
    <row r="117" spans="6:32" s="119" customFormat="1">
      <c r="F117" s="293"/>
      <c r="G117" s="293"/>
      <c r="J117" s="268"/>
      <c r="K117" s="268"/>
      <c r="L117" s="268"/>
      <c r="M117" s="319"/>
      <c r="N117" s="319"/>
      <c r="O117" s="319"/>
      <c r="P117" s="319"/>
      <c r="Q117" s="319"/>
      <c r="R117" s="319"/>
      <c r="S117" s="319"/>
      <c r="T117" s="319"/>
      <c r="U117" s="319"/>
      <c r="V117" s="319"/>
      <c r="W117" s="319"/>
      <c r="X117" s="319"/>
      <c r="Y117" s="319"/>
      <c r="Z117" s="319"/>
      <c r="AA117" s="319"/>
      <c r="AB117" s="319"/>
      <c r="AC117" s="319"/>
      <c r="AD117" s="319"/>
      <c r="AE117" s="319"/>
      <c r="AF117" s="319"/>
    </row>
    <row r="118" spans="6:32" s="119" customFormat="1">
      <c r="F118" s="293"/>
      <c r="G118" s="293"/>
      <c r="J118" s="268"/>
      <c r="K118" s="268"/>
      <c r="L118" s="268"/>
      <c r="M118" s="319"/>
      <c r="N118" s="319"/>
      <c r="O118" s="319"/>
      <c r="P118" s="319"/>
      <c r="Q118" s="319"/>
      <c r="R118" s="319"/>
      <c r="S118" s="319"/>
      <c r="T118" s="319"/>
      <c r="U118" s="319"/>
      <c r="V118" s="319"/>
      <c r="W118" s="319"/>
      <c r="X118" s="319"/>
      <c r="Y118" s="319"/>
      <c r="Z118" s="319"/>
      <c r="AA118" s="319"/>
      <c r="AB118" s="319"/>
      <c r="AC118" s="319"/>
      <c r="AD118" s="319"/>
      <c r="AE118" s="319"/>
      <c r="AF118" s="319"/>
    </row>
    <row r="119" spans="6:32" s="119" customFormat="1">
      <c r="F119" s="293"/>
      <c r="G119" s="293"/>
      <c r="J119" s="268"/>
      <c r="K119" s="268"/>
      <c r="L119" s="268"/>
      <c r="M119" s="319"/>
      <c r="N119" s="319"/>
      <c r="O119" s="319"/>
      <c r="P119" s="319"/>
      <c r="Q119" s="319"/>
      <c r="R119" s="319"/>
      <c r="S119" s="319"/>
      <c r="T119" s="319"/>
      <c r="U119" s="319"/>
      <c r="V119" s="319"/>
      <c r="W119" s="319"/>
      <c r="X119" s="319"/>
      <c r="Y119" s="319"/>
      <c r="Z119" s="319"/>
      <c r="AA119" s="319"/>
      <c r="AB119" s="319"/>
      <c r="AC119" s="319"/>
      <c r="AD119" s="319"/>
      <c r="AE119" s="319"/>
      <c r="AF119" s="319"/>
    </row>
    <row r="120" spans="6:32" s="119" customFormat="1">
      <c r="F120" s="293"/>
      <c r="G120" s="293"/>
      <c r="J120" s="268"/>
      <c r="K120" s="268"/>
      <c r="L120" s="268"/>
      <c r="M120" s="319"/>
      <c r="N120" s="319"/>
      <c r="O120" s="319"/>
      <c r="P120" s="319"/>
      <c r="Q120" s="319"/>
      <c r="R120" s="319"/>
      <c r="S120" s="319"/>
      <c r="T120" s="319"/>
      <c r="U120" s="319"/>
      <c r="V120" s="319"/>
      <c r="W120" s="319"/>
      <c r="X120" s="319"/>
      <c r="Y120" s="319"/>
      <c r="Z120" s="319"/>
      <c r="AA120" s="319"/>
      <c r="AB120" s="319"/>
      <c r="AC120" s="319"/>
      <c r="AD120" s="319"/>
      <c r="AE120" s="319"/>
      <c r="AF120" s="319"/>
    </row>
    <row r="121" spans="6:32" s="119" customFormat="1">
      <c r="F121" s="293"/>
      <c r="G121" s="293"/>
      <c r="J121" s="268"/>
      <c r="K121" s="268"/>
      <c r="L121" s="268"/>
      <c r="M121" s="319"/>
      <c r="N121" s="319"/>
      <c r="O121" s="319"/>
      <c r="P121" s="319"/>
      <c r="Q121" s="319"/>
      <c r="R121" s="319"/>
      <c r="S121" s="319"/>
      <c r="T121" s="319"/>
      <c r="U121" s="319"/>
      <c r="V121" s="319"/>
      <c r="W121" s="319"/>
      <c r="X121" s="319"/>
      <c r="Y121" s="319"/>
      <c r="Z121" s="319"/>
      <c r="AA121" s="319"/>
      <c r="AB121" s="319"/>
      <c r="AC121" s="319"/>
      <c r="AD121" s="319"/>
      <c r="AE121" s="319"/>
      <c r="AF121" s="319"/>
    </row>
    <row r="122" spans="6:32" s="119" customFormat="1">
      <c r="F122" s="293"/>
      <c r="G122" s="293"/>
      <c r="J122" s="268"/>
      <c r="K122" s="268"/>
      <c r="L122" s="268"/>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6:32" s="119" customFormat="1">
      <c r="F123" s="293"/>
      <c r="G123" s="293"/>
      <c r="J123" s="268"/>
      <c r="K123" s="268"/>
      <c r="L123" s="268"/>
      <c r="M123" s="319"/>
      <c r="N123" s="319"/>
      <c r="O123" s="319"/>
      <c r="P123" s="319"/>
      <c r="Q123" s="319"/>
      <c r="R123" s="319"/>
      <c r="S123" s="319"/>
      <c r="T123" s="319"/>
      <c r="U123" s="319"/>
      <c r="V123" s="319"/>
      <c r="W123" s="319"/>
      <c r="X123" s="319"/>
      <c r="Y123" s="319"/>
      <c r="Z123" s="319"/>
      <c r="AA123" s="319"/>
      <c r="AB123" s="319"/>
      <c r="AC123" s="319"/>
      <c r="AD123" s="319"/>
      <c r="AE123" s="319"/>
      <c r="AF123" s="319"/>
    </row>
    <row r="124" spans="6:32" s="119" customFormat="1">
      <c r="F124" s="293"/>
      <c r="G124" s="293"/>
      <c r="J124" s="268"/>
      <c r="K124" s="268"/>
      <c r="L124" s="268"/>
      <c r="M124" s="319"/>
      <c r="N124" s="319"/>
      <c r="O124" s="319"/>
      <c r="P124" s="319"/>
      <c r="Q124" s="319"/>
      <c r="R124" s="319"/>
      <c r="S124" s="319"/>
      <c r="T124" s="319"/>
      <c r="U124" s="319"/>
      <c r="V124" s="319"/>
      <c r="W124" s="319"/>
      <c r="X124" s="319"/>
      <c r="Y124" s="319"/>
      <c r="Z124" s="319"/>
      <c r="AA124" s="319"/>
      <c r="AB124" s="319"/>
      <c r="AC124" s="319"/>
      <c r="AD124" s="319"/>
      <c r="AE124" s="319"/>
      <c r="AF124" s="319"/>
    </row>
    <row r="125" spans="6:32" s="119" customFormat="1">
      <c r="F125" s="293"/>
      <c r="G125" s="293"/>
      <c r="J125" s="268"/>
      <c r="K125" s="268"/>
      <c r="L125" s="268"/>
      <c r="M125" s="319"/>
      <c r="N125" s="319"/>
      <c r="O125" s="319"/>
      <c r="P125" s="319"/>
      <c r="Q125" s="319"/>
      <c r="R125" s="319"/>
      <c r="S125" s="319"/>
      <c r="T125" s="319"/>
      <c r="U125" s="319"/>
      <c r="V125" s="319"/>
      <c r="W125" s="319"/>
      <c r="X125" s="319"/>
      <c r="Y125" s="319"/>
      <c r="Z125" s="319"/>
      <c r="AA125" s="319"/>
      <c r="AB125" s="319"/>
      <c r="AC125" s="319"/>
      <c r="AD125" s="319"/>
      <c r="AE125" s="319"/>
      <c r="AF125" s="319"/>
    </row>
    <row r="126" spans="6:32" s="119" customFormat="1">
      <c r="F126" s="293"/>
      <c r="G126" s="293"/>
      <c r="J126" s="268"/>
      <c r="K126" s="268"/>
      <c r="L126" s="268"/>
      <c r="M126" s="319"/>
      <c r="N126" s="319"/>
      <c r="O126" s="319"/>
      <c r="P126" s="319"/>
      <c r="Q126" s="319"/>
      <c r="R126" s="319"/>
      <c r="S126" s="319"/>
      <c r="T126" s="319"/>
      <c r="U126" s="319"/>
      <c r="V126" s="319"/>
      <c r="W126" s="319"/>
      <c r="X126" s="319"/>
      <c r="Y126" s="319"/>
      <c r="Z126" s="319"/>
      <c r="AA126" s="319"/>
      <c r="AB126" s="319"/>
      <c r="AC126" s="319"/>
      <c r="AD126" s="319"/>
      <c r="AE126" s="319"/>
      <c r="AF126" s="319"/>
    </row>
    <row r="127" spans="6:32" s="119" customFormat="1">
      <c r="F127" s="293"/>
      <c r="G127" s="293"/>
      <c r="J127" s="268"/>
      <c r="K127" s="268"/>
      <c r="L127" s="268"/>
      <c r="M127" s="319"/>
      <c r="N127" s="319"/>
      <c r="O127" s="319"/>
      <c r="P127" s="319"/>
      <c r="Q127" s="319"/>
      <c r="R127" s="319"/>
      <c r="S127" s="319"/>
      <c r="T127" s="319"/>
      <c r="U127" s="319"/>
      <c r="V127" s="319"/>
      <c r="W127" s="319"/>
      <c r="X127" s="319"/>
      <c r="Y127" s="319"/>
      <c r="Z127" s="319"/>
      <c r="AA127" s="319"/>
      <c r="AB127" s="319"/>
      <c r="AC127" s="319"/>
      <c r="AD127" s="319"/>
      <c r="AE127" s="319"/>
      <c r="AF127" s="319"/>
    </row>
    <row r="128" spans="6:32" s="119" customFormat="1">
      <c r="F128" s="293"/>
      <c r="G128" s="293"/>
      <c r="J128" s="268"/>
      <c r="K128" s="268"/>
      <c r="L128" s="268"/>
      <c r="M128" s="319"/>
      <c r="N128" s="319"/>
      <c r="O128" s="319"/>
      <c r="P128" s="319"/>
      <c r="Q128" s="319"/>
      <c r="R128" s="319"/>
      <c r="S128" s="319"/>
      <c r="T128" s="319"/>
      <c r="U128" s="319"/>
      <c r="V128" s="319"/>
      <c r="W128" s="319"/>
      <c r="X128" s="319"/>
      <c r="Y128" s="319"/>
      <c r="Z128" s="319"/>
      <c r="AA128" s="319"/>
      <c r="AB128" s="319"/>
      <c r="AC128" s="319"/>
      <c r="AD128" s="319"/>
      <c r="AE128" s="319"/>
      <c r="AF128" s="319"/>
    </row>
    <row r="129" spans="6:32" s="119" customFormat="1">
      <c r="F129" s="293"/>
      <c r="G129" s="293"/>
      <c r="J129" s="268"/>
      <c r="K129" s="268"/>
      <c r="L129" s="268"/>
      <c r="M129" s="319"/>
      <c r="N129" s="319"/>
      <c r="O129" s="319"/>
      <c r="P129" s="319"/>
      <c r="Q129" s="319"/>
      <c r="R129" s="319"/>
      <c r="S129" s="319"/>
      <c r="T129" s="319"/>
      <c r="U129" s="319"/>
      <c r="V129" s="319"/>
      <c r="W129" s="319"/>
      <c r="X129" s="319"/>
      <c r="Y129" s="319"/>
      <c r="Z129" s="319"/>
      <c r="AA129" s="319"/>
      <c r="AB129" s="319"/>
      <c r="AC129" s="319"/>
      <c r="AD129" s="319"/>
      <c r="AE129" s="319"/>
      <c r="AF129" s="319"/>
    </row>
    <row r="130" spans="6:32" s="119" customFormat="1">
      <c r="F130" s="293"/>
      <c r="G130" s="293"/>
      <c r="J130" s="268"/>
      <c r="K130" s="268"/>
      <c r="L130" s="268"/>
      <c r="M130" s="319"/>
      <c r="N130" s="319"/>
      <c r="O130" s="319"/>
      <c r="P130" s="319"/>
      <c r="Q130" s="319"/>
      <c r="R130" s="319"/>
      <c r="S130" s="319"/>
      <c r="T130" s="319"/>
      <c r="U130" s="319"/>
      <c r="V130" s="319"/>
      <c r="W130" s="319"/>
      <c r="X130" s="319"/>
      <c r="Y130" s="319"/>
      <c r="Z130" s="319"/>
      <c r="AA130" s="319"/>
      <c r="AB130" s="319"/>
      <c r="AC130" s="319"/>
      <c r="AD130" s="319"/>
      <c r="AE130" s="319"/>
      <c r="AF130" s="319"/>
    </row>
    <row r="131" spans="6:32" s="119" customFormat="1">
      <c r="F131" s="293"/>
      <c r="G131" s="293"/>
      <c r="J131" s="268"/>
      <c r="K131" s="268"/>
      <c r="L131" s="268"/>
      <c r="M131" s="319"/>
      <c r="N131" s="319"/>
      <c r="O131" s="319"/>
      <c r="P131" s="319"/>
      <c r="Q131" s="319"/>
      <c r="R131" s="319"/>
      <c r="S131" s="319"/>
      <c r="T131" s="319"/>
      <c r="U131" s="319"/>
      <c r="V131" s="319"/>
      <c r="W131" s="319"/>
      <c r="X131" s="319"/>
      <c r="Y131" s="319"/>
      <c r="Z131" s="319"/>
      <c r="AA131" s="319"/>
      <c r="AB131" s="319"/>
      <c r="AC131" s="319"/>
      <c r="AD131" s="319"/>
      <c r="AE131" s="319"/>
      <c r="AF131" s="319"/>
    </row>
    <row r="132" spans="6:32" s="119" customFormat="1">
      <c r="F132" s="293"/>
      <c r="G132" s="293"/>
      <c r="J132" s="294"/>
      <c r="K132" s="294"/>
      <c r="L132" s="294"/>
      <c r="M132" s="319"/>
      <c r="N132" s="319"/>
      <c r="O132" s="319"/>
      <c r="P132" s="319"/>
      <c r="Q132" s="319"/>
      <c r="R132" s="319"/>
      <c r="S132" s="319"/>
      <c r="T132" s="319"/>
      <c r="U132" s="319"/>
      <c r="V132" s="319"/>
      <c r="W132" s="319"/>
      <c r="X132" s="319"/>
      <c r="Y132" s="319"/>
      <c r="Z132" s="319"/>
      <c r="AA132" s="319"/>
      <c r="AB132" s="319"/>
      <c r="AC132" s="319"/>
      <c r="AD132" s="319"/>
      <c r="AE132" s="319"/>
      <c r="AF132" s="319"/>
    </row>
    <row r="133" spans="6:32" s="119" customFormat="1">
      <c r="F133" s="293"/>
      <c r="G133" s="293"/>
      <c r="J133" s="294"/>
      <c r="K133" s="294"/>
      <c r="L133" s="294"/>
      <c r="M133" s="319"/>
      <c r="N133" s="319"/>
      <c r="O133" s="319"/>
      <c r="P133" s="319"/>
      <c r="Q133" s="319"/>
      <c r="R133" s="319"/>
      <c r="S133" s="319"/>
      <c r="T133" s="319"/>
      <c r="U133" s="319"/>
      <c r="V133" s="319"/>
      <c r="W133" s="319"/>
      <c r="X133" s="319"/>
      <c r="Y133" s="319"/>
      <c r="Z133" s="319"/>
      <c r="AA133" s="319"/>
      <c r="AB133" s="319"/>
      <c r="AC133" s="319"/>
      <c r="AD133" s="319"/>
      <c r="AE133" s="319"/>
      <c r="AF133" s="319"/>
    </row>
    <row r="134" spans="6:32" s="119" customFormat="1">
      <c r="F134" s="293"/>
      <c r="G134" s="293"/>
      <c r="J134" s="294"/>
      <c r="K134" s="294"/>
      <c r="L134" s="294"/>
      <c r="M134" s="319"/>
      <c r="N134" s="319"/>
      <c r="O134" s="319"/>
      <c r="P134" s="319"/>
      <c r="Q134" s="319"/>
      <c r="R134" s="319"/>
      <c r="S134" s="319"/>
      <c r="T134" s="319"/>
      <c r="U134" s="319"/>
      <c r="V134" s="319"/>
      <c r="W134" s="319"/>
      <c r="X134" s="319"/>
      <c r="Y134" s="319"/>
      <c r="Z134" s="319"/>
      <c r="AA134" s="319"/>
      <c r="AB134" s="319"/>
      <c r="AC134" s="319"/>
      <c r="AD134" s="319"/>
      <c r="AE134" s="319"/>
      <c r="AF134" s="319"/>
    </row>
    <row r="135" spans="6:32" s="119" customFormat="1">
      <c r="F135" s="293"/>
      <c r="G135" s="293"/>
      <c r="J135" s="294"/>
      <c r="K135" s="294"/>
      <c r="L135" s="294"/>
      <c r="M135" s="319"/>
      <c r="N135" s="319"/>
      <c r="O135" s="319"/>
      <c r="P135" s="319"/>
      <c r="Q135" s="319"/>
      <c r="R135" s="319"/>
      <c r="S135" s="319"/>
      <c r="T135" s="319"/>
      <c r="U135" s="319"/>
      <c r="V135" s="319"/>
      <c r="W135" s="319"/>
      <c r="X135" s="319"/>
      <c r="Y135" s="319"/>
      <c r="Z135" s="319"/>
      <c r="AA135" s="319"/>
      <c r="AB135" s="319"/>
      <c r="AC135" s="319"/>
      <c r="AD135" s="319"/>
      <c r="AE135" s="319"/>
      <c r="AF135" s="319"/>
    </row>
    <row r="136" spans="6:32" s="119" customFormat="1">
      <c r="F136" s="293"/>
      <c r="G136" s="293"/>
      <c r="J136" s="294"/>
      <c r="K136" s="294"/>
      <c r="L136" s="294"/>
      <c r="M136" s="319"/>
      <c r="N136" s="319"/>
      <c r="O136" s="319"/>
      <c r="P136" s="319"/>
      <c r="Q136" s="319"/>
      <c r="R136" s="319"/>
      <c r="S136" s="319"/>
      <c r="T136" s="319"/>
      <c r="U136" s="319"/>
      <c r="V136" s="319"/>
      <c r="W136" s="319"/>
      <c r="X136" s="319"/>
      <c r="Y136" s="319"/>
      <c r="Z136" s="319"/>
      <c r="AA136" s="319"/>
      <c r="AB136" s="319"/>
      <c r="AC136" s="319"/>
      <c r="AD136" s="319"/>
      <c r="AE136" s="319"/>
      <c r="AF136" s="319"/>
    </row>
    <row r="137" spans="6:32" s="119" customFormat="1">
      <c r="F137" s="293"/>
      <c r="G137" s="293"/>
      <c r="J137" s="294"/>
      <c r="K137" s="294"/>
      <c r="L137" s="294"/>
      <c r="M137" s="319"/>
      <c r="N137" s="319"/>
      <c r="O137" s="319"/>
      <c r="P137" s="319"/>
      <c r="Q137" s="319"/>
      <c r="R137" s="319"/>
      <c r="S137" s="319"/>
      <c r="T137" s="319"/>
      <c r="U137" s="319"/>
      <c r="V137" s="319"/>
      <c r="W137" s="319"/>
      <c r="X137" s="319"/>
      <c r="Y137" s="319"/>
      <c r="Z137" s="319"/>
      <c r="AA137" s="319"/>
      <c r="AB137" s="319"/>
      <c r="AC137" s="319"/>
      <c r="AD137" s="319"/>
      <c r="AE137" s="319"/>
      <c r="AF137" s="319"/>
    </row>
    <row r="138" spans="6:32" s="119" customFormat="1">
      <c r="F138" s="293"/>
      <c r="G138" s="293"/>
      <c r="J138" s="294"/>
      <c r="K138" s="294"/>
      <c r="L138" s="294"/>
      <c r="M138" s="319"/>
      <c r="N138" s="319"/>
      <c r="O138" s="319"/>
      <c r="P138" s="319"/>
      <c r="Q138" s="319"/>
      <c r="R138" s="319"/>
      <c r="S138" s="319"/>
      <c r="T138" s="319"/>
      <c r="U138" s="319"/>
      <c r="V138" s="319"/>
      <c r="W138" s="319"/>
      <c r="X138" s="319"/>
      <c r="Y138" s="319"/>
      <c r="Z138" s="319"/>
      <c r="AA138" s="319"/>
      <c r="AB138" s="319"/>
      <c r="AC138" s="319"/>
      <c r="AD138" s="319"/>
      <c r="AE138" s="319"/>
      <c r="AF138" s="319"/>
    </row>
    <row r="139" spans="6:32" s="119" customFormat="1">
      <c r="F139" s="293"/>
      <c r="G139" s="293"/>
      <c r="J139" s="294"/>
      <c r="K139" s="294"/>
      <c r="L139" s="294"/>
      <c r="M139" s="319"/>
      <c r="N139" s="319"/>
      <c r="O139" s="319"/>
      <c r="P139" s="319"/>
      <c r="Q139" s="319"/>
      <c r="R139" s="319"/>
      <c r="S139" s="319"/>
      <c r="T139" s="319"/>
      <c r="U139" s="319"/>
      <c r="V139" s="319"/>
      <c r="W139" s="319"/>
      <c r="X139" s="319"/>
      <c r="Y139" s="319"/>
      <c r="Z139" s="319"/>
      <c r="AA139" s="319"/>
      <c r="AB139" s="319"/>
      <c r="AC139" s="319"/>
      <c r="AD139" s="319"/>
      <c r="AE139" s="319"/>
      <c r="AF139" s="319"/>
    </row>
    <row r="140" spans="6:32" s="119" customFormat="1">
      <c r="F140" s="293"/>
      <c r="G140" s="293"/>
      <c r="J140" s="294"/>
      <c r="K140" s="294"/>
      <c r="L140" s="294"/>
      <c r="M140" s="319"/>
      <c r="N140" s="319"/>
      <c r="O140" s="319"/>
      <c r="P140" s="319"/>
      <c r="Q140" s="319"/>
      <c r="R140" s="319"/>
      <c r="S140" s="319"/>
      <c r="T140" s="319"/>
      <c r="U140" s="319"/>
      <c r="V140" s="319"/>
      <c r="W140" s="319"/>
      <c r="X140" s="319"/>
      <c r="Y140" s="319"/>
      <c r="Z140" s="319"/>
      <c r="AA140" s="319"/>
      <c r="AB140" s="319"/>
      <c r="AC140" s="319"/>
      <c r="AD140" s="319"/>
      <c r="AE140" s="319"/>
      <c r="AF140" s="319"/>
    </row>
    <row r="141" spans="6:32" s="119" customFormat="1">
      <c r="F141" s="293"/>
      <c r="G141" s="293"/>
      <c r="J141" s="294"/>
      <c r="K141" s="294"/>
      <c r="L141" s="294"/>
      <c r="M141" s="319"/>
      <c r="N141" s="319"/>
      <c r="O141" s="319"/>
      <c r="P141" s="319"/>
      <c r="Q141" s="319"/>
      <c r="R141" s="319"/>
      <c r="S141" s="319"/>
      <c r="T141" s="319"/>
      <c r="U141" s="319"/>
      <c r="V141" s="319"/>
      <c r="W141" s="319"/>
      <c r="X141" s="319"/>
      <c r="Y141" s="319"/>
      <c r="Z141" s="319"/>
      <c r="AA141" s="319"/>
      <c r="AB141" s="319"/>
      <c r="AC141" s="319"/>
      <c r="AD141" s="319"/>
      <c r="AE141" s="319"/>
      <c r="AF141" s="319"/>
    </row>
    <row r="142" spans="6:32" s="119" customFormat="1">
      <c r="F142" s="293"/>
      <c r="G142" s="293"/>
      <c r="J142" s="294"/>
      <c r="K142" s="294"/>
      <c r="L142" s="294"/>
      <c r="M142" s="319"/>
      <c r="N142" s="319"/>
      <c r="O142" s="319"/>
      <c r="P142" s="319"/>
      <c r="Q142" s="319"/>
      <c r="R142" s="319"/>
      <c r="S142" s="319"/>
      <c r="T142" s="319"/>
      <c r="U142" s="319"/>
      <c r="V142" s="319"/>
      <c r="W142" s="319"/>
      <c r="X142" s="319"/>
      <c r="Y142" s="319"/>
      <c r="Z142" s="319"/>
      <c r="AA142" s="319"/>
      <c r="AB142" s="319"/>
      <c r="AC142" s="319"/>
      <c r="AD142" s="319"/>
      <c r="AE142" s="319"/>
      <c r="AF142" s="319"/>
    </row>
    <row r="143" spans="6:32" s="119" customFormat="1">
      <c r="F143" s="293"/>
      <c r="G143" s="293"/>
      <c r="J143" s="294"/>
      <c r="K143" s="294"/>
      <c r="L143" s="294"/>
      <c r="M143" s="319"/>
      <c r="N143" s="319"/>
      <c r="O143" s="319"/>
      <c r="P143" s="319"/>
      <c r="Q143" s="319"/>
      <c r="R143" s="319"/>
      <c r="S143" s="319"/>
      <c r="T143" s="319"/>
      <c r="U143" s="319"/>
      <c r="V143" s="319"/>
      <c r="W143" s="319"/>
      <c r="X143" s="319"/>
      <c r="Y143" s="319"/>
      <c r="Z143" s="319"/>
      <c r="AA143" s="319"/>
      <c r="AB143" s="319"/>
      <c r="AC143" s="319"/>
      <c r="AD143" s="319"/>
      <c r="AE143" s="319"/>
      <c r="AF143" s="319"/>
    </row>
    <row r="144" spans="6:32" s="119" customFormat="1">
      <c r="F144" s="293"/>
      <c r="G144" s="293"/>
      <c r="J144" s="294"/>
      <c r="K144" s="294"/>
      <c r="L144" s="294"/>
      <c r="M144" s="319"/>
      <c r="N144" s="319"/>
      <c r="O144" s="319"/>
      <c r="P144" s="319"/>
      <c r="Q144" s="319"/>
      <c r="R144" s="319"/>
      <c r="S144" s="319"/>
      <c r="T144" s="319"/>
      <c r="U144" s="319"/>
      <c r="V144" s="319"/>
      <c r="W144" s="319"/>
      <c r="X144" s="319"/>
      <c r="Y144" s="319"/>
      <c r="Z144" s="319"/>
      <c r="AA144" s="319"/>
      <c r="AB144" s="319"/>
      <c r="AC144" s="319"/>
      <c r="AD144" s="319"/>
      <c r="AE144" s="319"/>
      <c r="AF144" s="319"/>
    </row>
    <row r="145" spans="6:32" s="119" customFormat="1">
      <c r="F145" s="293"/>
      <c r="G145" s="293"/>
      <c r="J145" s="294"/>
      <c r="K145" s="294"/>
      <c r="L145" s="294"/>
      <c r="M145" s="319"/>
      <c r="N145" s="319"/>
      <c r="O145" s="319"/>
      <c r="P145" s="319"/>
      <c r="Q145" s="319"/>
      <c r="R145" s="319"/>
      <c r="S145" s="319"/>
      <c r="T145" s="319"/>
      <c r="U145" s="319"/>
      <c r="V145" s="319"/>
      <c r="W145" s="319"/>
      <c r="X145" s="319"/>
      <c r="Y145" s="319"/>
      <c r="Z145" s="319"/>
      <c r="AA145" s="319"/>
      <c r="AB145" s="319"/>
      <c r="AC145" s="319"/>
      <c r="AD145" s="319"/>
      <c r="AE145" s="319"/>
      <c r="AF145" s="319"/>
    </row>
    <row r="146" spans="6:32" s="119" customFormat="1">
      <c r="F146" s="293"/>
      <c r="G146" s="293"/>
      <c r="J146" s="294"/>
      <c r="K146" s="294"/>
      <c r="L146" s="294"/>
      <c r="M146" s="319"/>
      <c r="N146" s="319"/>
      <c r="O146" s="319"/>
      <c r="P146" s="319"/>
      <c r="Q146" s="319"/>
      <c r="R146" s="319"/>
      <c r="S146" s="319"/>
      <c r="T146" s="319"/>
      <c r="U146" s="319"/>
      <c r="V146" s="319"/>
      <c r="W146" s="319"/>
      <c r="X146" s="319"/>
      <c r="Y146" s="319"/>
      <c r="Z146" s="319"/>
      <c r="AA146" s="319"/>
      <c r="AB146" s="319"/>
      <c r="AC146" s="319"/>
      <c r="AD146" s="319"/>
      <c r="AE146" s="319"/>
      <c r="AF146" s="319"/>
    </row>
    <row r="147" spans="6:32" s="119" customFormat="1">
      <c r="F147" s="293"/>
      <c r="G147" s="293"/>
      <c r="J147" s="294"/>
      <c r="K147" s="294"/>
      <c r="L147" s="294"/>
      <c r="M147" s="319"/>
      <c r="N147" s="319"/>
      <c r="O147" s="319"/>
      <c r="P147" s="319"/>
      <c r="Q147" s="319"/>
      <c r="R147" s="319"/>
      <c r="S147" s="319"/>
      <c r="T147" s="319"/>
      <c r="U147" s="319"/>
      <c r="V147" s="319"/>
      <c r="W147" s="319"/>
      <c r="X147" s="319"/>
      <c r="Y147" s="319"/>
      <c r="Z147" s="319"/>
      <c r="AA147" s="319"/>
      <c r="AB147" s="319"/>
      <c r="AC147" s="319"/>
      <c r="AD147" s="319"/>
      <c r="AE147" s="319"/>
      <c r="AF147" s="319"/>
    </row>
    <row r="148" spans="6:32" s="119" customFormat="1">
      <c r="F148" s="293"/>
      <c r="G148" s="293"/>
      <c r="J148" s="294"/>
      <c r="K148" s="294"/>
      <c r="L148" s="294"/>
      <c r="M148" s="319"/>
      <c r="N148" s="319"/>
      <c r="O148" s="319"/>
      <c r="P148" s="319"/>
      <c r="Q148" s="319"/>
      <c r="R148" s="319"/>
      <c r="S148" s="319"/>
      <c r="T148" s="319"/>
      <c r="U148" s="319"/>
      <c r="V148" s="319"/>
      <c r="W148" s="319"/>
      <c r="X148" s="319"/>
      <c r="Y148" s="319"/>
      <c r="Z148" s="319"/>
      <c r="AA148" s="319"/>
      <c r="AB148" s="319"/>
      <c r="AC148" s="319"/>
      <c r="AD148" s="319"/>
      <c r="AE148" s="319"/>
      <c r="AF148" s="319"/>
    </row>
    <row r="149" spans="6:32" s="119" customFormat="1">
      <c r="F149" s="293"/>
      <c r="G149" s="293"/>
      <c r="J149" s="294"/>
      <c r="K149" s="294"/>
      <c r="L149" s="294"/>
      <c r="M149" s="319"/>
      <c r="N149" s="319"/>
      <c r="O149" s="319"/>
      <c r="P149" s="319"/>
      <c r="Q149" s="319"/>
      <c r="R149" s="319"/>
      <c r="S149" s="319"/>
      <c r="T149" s="319"/>
      <c r="U149" s="319"/>
      <c r="V149" s="319"/>
      <c r="W149" s="319"/>
      <c r="X149" s="319"/>
      <c r="Y149" s="319"/>
      <c r="Z149" s="319"/>
      <c r="AA149" s="319"/>
      <c r="AB149" s="319"/>
      <c r="AC149" s="319"/>
      <c r="AD149" s="319"/>
      <c r="AE149" s="319"/>
      <c r="AF149" s="319"/>
    </row>
    <row r="150" spans="6:32" s="119" customFormat="1">
      <c r="F150" s="293"/>
      <c r="G150" s="293"/>
      <c r="J150" s="294"/>
      <c r="K150" s="294"/>
      <c r="L150" s="294"/>
      <c r="M150" s="319"/>
      <c r="N150" s="319"/>
      <c r="O150" s="319"/>
      <c r="P150" s="319"/>
      <c r="Q150" s="319"/>
      <c r="R150" s="319"/>
      <c r="S150" s="319"/>
      <c r="T150" s="319"/>
      <c r="U150" s="319"/>
      <c r="V150" s="319"/>
      <c r="W150" s="319"/>
      <c r="X150" s="319"/>
      <c r="Y150" s="319"/>
      <c r="Z150" s="319"/>
      <c r="AA150" s="319"/>
      <c r="AB150" s="319"/>
      <c r="AC150" s="319"/>
      <c r="AD150" s="319"/>
      <c r="AE150" s="319"/>
      <c r="AF150" s="319"/>
    </row>
    <row r="151" spans="6:32" s="119" customFormat="1">
      <c r="F151" s="293"/>
      <c r="G151" s="293"/>
      <c r="J151" s="294"/>
      <c r="K151" s="294"/>
      <c r="L151" s="294"/>
      <c r="M151" s="319"/>
      <c r="N151" s="319"/>
      <c r="O151" s="319"/>
      <c r="P151" s="319"/>
      <c r="Q151" s="319"/>
      <c r="R151" s="319"/>
      <c r="S151" s="319"/>
      <c r="T151" s="319"/>
      <c r="U151" s="319"/>
      <c r="V151" s="319"/>
      <c r="W151" s="319"/>
      <c r="X151" s="319"/>
      <c r="Y151" s="319"/>
      <c r="Z151" s="319"/>
      <c r="AA151" s="319"/>
      <c r="AB151" s="319"/>
      <c r="AC151" s="319"/>
      <c r="AD151" s="319"/>
      <c r="AE151" s="319"/>
      <c r="AF151" s="319"/>
    </row>
    <row r="152" spans="6:32" s="119" customFormat="1">
      <c r="F152" s="293"/>
      <c r="G152" s="293"/>
      <c r="J152" s="294"/>
      <c r="K152" s="294"/>
      <c r="L152" s="294"/>
      <c r="M152" s="319"/>
      <c r="N152" s="319"/>
      <c r="O152" s="319"/>
      <c r="P152" s="319"/>
      <c r="Q152" s="319"/>
      <c r="R152" s="319"/>
      <c r="S152" s="319"/>
      <c r="T152" s="319"/>
      <c r="U152" s="319"/>
      <c r="V152" s="319"/>
      <c r="W152" s="319"/>
      <c r="X152" s="319"/>
      <c r="Y152" s="319"/>
      <c r="Z152" s="319"/>
      <c r="AA152" s="319"/>
      <c r="AB152" s="319"/>
      <c r="AC152" s="319"/>
      <c r="AD152" s="319"/>
      <c r="AE152" s="319"/>
      <c r="AF152" s="319"/>
    </row>
    <row r="153" spans="6:32" s="119" customFormat="1">
      <c r="F153" s="293"/>
      <c r="G153" s="293"/>
      <c r="J153" s="294"/>
      <c r="K153" s="294"/>
      <c r="L153" s="294"/>
      <c r="M153" s="319"/>
      <c r="N153" s="319"/>
      <c r="O153" s="319"/>
      <c r="P153" s="319"/>
      <c r="Q153" s="319"/>
      <c r="R153" s="319"/>
      <c r="S153" s="319"/>
      <c r="T153" s="319"/>
      <c r="U153" s="319"/>
      <c r="V153" s="319"/>
      <c r="W153" s="319"/>
      <c r="X153" s="319"/>
      <c r="Y153" s="319"/>
      <c r="Z153" s="319"/>
      <c r="AA153" s="319"/>
      <c r="AB153" s="319"/>
      <c r="AC153" s="319"/>
      <c r="AD153" s="319"/>
      <c r="AE153" s="319"/>
      <c r="AF153" s="319"/>
    </row>
    <row r="154" spans="6:32" s="119" customFormat="1">
      <c r="F154" s="293"/>
      <c r="G154" s="293"/>
      <c r="J154" s="294"/>
      <c r="K154" s="294"/>
      <c r="L154" s="294"/>
      <c r="M154" s="319"/>
      <c r="N154" s="319"/>
      <c r="O154" s="319"/>
      <c r="P154" s="319"/>
      <c r="Q154" s="319"/>
      <c r="R154" s="319"/>
      <c r="S154" s="319"/>
      <c r="T154" s="319"/>
      <c r="U154" s="319"/>
      <c r="V154" s="319"/>
      <c r="W154" s="319"/>
      <c r="X154" s="319"/>
      <c r="Y154" s="319"/>
      <c r="Z154" s="319"/>
      <c r="AA154" s="319"/>
      <c r="AB154" s="319"/>
      <c r="AC154" s="319"/>
      <c r="AD154" s="319"/>
      <c r="AE154" s="319"/>
      <c r="AF154" s="319"/>
    </row>
    <row r="155" spans="6:32" s="119" customFormat="1">
      <c r="F155" s="293"/>
      <c r="G155" s="293"/>
      <c r="J155" s="294"/>
      <c r="K155" s="294"/>
      <c r="L155" s="294"/>
      <c r="M155" s="319"/>
      <c r="N155" s="319"/>
      <c r="O155" s="319"/>
      <c r="P155" s="319"/>
      <c r="Q155" s="319"/>
      <c r="R155" s="319"/>
      <c r="S155" s="319"/>
      <c r="T155" s="319"/>
      <c r="U155" s="319"/>
      <c r="V155" s="319"/>
      <c r="W155" s="319"/>
      <c r="X155" s="319"/>
      <c r="Y155" s="319"/>
      <c r="Z155" s="319"/>
      <c r="AA155" s="319"/>
      <c r="AB155" s="319"/>
      <c r="AC155" s="319"/>
      <c r="AD155" s="319"/>
      <c r="AE155" s="319"/>
      <c r="AF155" s="319"/>
    </row>
    <row r="156" spans="6:32" s="119" customFormat="1">
      <c r="F156" s="293"/>
      <c r="G156" s="293"/>
      <c r="J156" s="294"/>
      <c r="K156" s="294"/>
      <c r="L156" s="294"/>
      <c r="M156" s="319"/>
      <c r="N156" s="319"/>
      <c r="O156" s="319"/>
      <c r="P156" s="319"/>
      <c r="Q156" s="319"/>
      <c r="R156" s="319"/>
      <c r="S156" s="319"/>
      <c r="T156" s="319"/>
      <c r="U156" s="319"/>
      <c r="V156" s="319"/>
      <c r="W156" s="319"/>
      <c r="X156" s="319"/>
      <c r="Y156" s="319"/>
      <c r="Z156" s="319"/>
      <c r="AA156" s="319"/>
      <c r="AB156" s="319"/>
      <c r="AC156" s="319"/>
      <c r="AD156" s="319"/>
      <c r="AE156" s="319"/>
      <c r="AF156" s="319"/>
    </row>
    <row r="157" spans="6:32" s="119" customFormat="1">
      <c r="F157" s="293"/>
      <c r="G157" s="293"/>
      <c r="J157" s="294"/>
      <c r="K157" s="294"/>
      <c r="L157" s="294"/>
      <c r="M157" s="319"/>
      <c r="N157" s="319"/>
      <c r="O157" s="319"/>
      <c r="P157" s="319"/>
      <c r="Q157" s="319"/>
      <c r="R157" s="319"/>
      <c r="S157" s="319"/>
      <c r="T157" s="319"/>
      <c r="U157" s="319"/>
      <c r="V157" s="319"/>
      <c r="W157" s="319"/>
      <c r="X157" s="319"/>
      <c r="Y157" s="319"/>
      <c r="Z157" s="319"/>
      <c r="AA157" s="319"/>
      <c r="AB157" s="319"/>
      <c r="AC157" s="319"/>
      <c r="AD157" s="319"/>
      <c r="AE157" s="319"/>
      <c r="AF157" s="319"/>
    </row>
    <row r="158" spans="6:32" s="119" customFormat="1">
      <c r="F158" s="293"/>
      <c r="G158" s="293"/>
      <c r="J158" s="294"/>
      <c r="K158" s="294"/>
      <c r="L158" s="294"/>
      <c r="M158" s="319"/>
      <c r="N158" s="319"/>
      <c r="O158" s="319"/>
      <c r="P158" s="319"/>
      <c r="Q158" s="319"/>
      <c r="R158" s="319"/>
      <c r="S158" s="319"/>
      <c r="T158" s="319"/>
      <c r="U158" s="319"/>
      <c r="V158" s="319"/>
      <c r="W158" s="319"/>
      <c r="X158" s="319"/>
      <c r="Y158" s="319"/>
      <c r="Z158" s="319"/>
      <c r="AA158" s="319"/>
      <c r="AB158" s="319"/>
      <c r="AC158" s="319"/>
      <c r="AD158" s="319"/>
      <c r="AE158" s="319"/>
      <c r="AF158" s="319"/>
    </row>
    <row r="159" spans="6:32" s="119" customFormat="1">
      <c r="F159" s="293"/>
      <c r="G159" s="293"/>
      <c r="J159" s="294"/>
      <c r="K159" s="294"/>
      <c r="L159" s="294"/>
      <c r="M159" s="319"/>
      <c r="N159" s="319"/>
      <c r="O159" s="319"/>
      <c r="P159" s="319"/>
      <c r="Q159" s="319"/>
      <c r="R159" s="319"/>
      <c r="S159" s="319"/>
      <c r="T159" s="319"/>
      <c r="U159" s="319"/>
      <c r="V159" s="319"/>
      <c r="W159" s="319"/>
      <c r="X159" s="319"/>
      <c r="Y159" s="319"/>
      <c r="Z159" s="319"/>
      <c r="AA159" s="319"/>
      <c r="AB159" s="319"/>
      <c r="AC159" s="319"/>
      <c r="AD159" s="319"/>
      <c r="AE159" s="319"/>
      <c r="AF159" s="319"/>
    </row>
    <row r="160" spans="6:32" s="119" customFormat="1">
      <c r="F160" s="293"/>
      <c r="G160" s="293"/>
      <c r="J160" s="294"/>
      <c r="K160" s="294"/>
      <c r="L160" s="294"/>
      <c r="M160" s="319"/>
      <c r="N160" s="319"/>
      <c r="O160" s="319"/>
      <c r="P160" s="319"/>
      <c r="Q160" s="319"/>
      <c r="R160" s="319"/>
      <c r="S160" s="319"/>
      <c r="T160" s="319"/>
      <c r="U160" s="319"/>
      <c r="V160" s="319"/>
      <c r="W160" s="319"/>
      <c r="X160" s="319"/>
      <c r="Y160" s="319"/>
      <c r="Z160" s="319"/>
      <c r="AA160" s="319"/>
      <c r="AB160" s="319"/>
      <c r="AC160" s="319"/>
      <c r="AD160" s="319"/>
      <c r="AE160" s="319"/>
      <c r="AF160" s="319"/>
    </row>
    <row r="161" spans="6:32" s="119" customFormat="1">
      <c r="F161" s="293"/>
      <c r="G161" s="293"/>
      <c r="J161" s="294"/>
      <c r="K161" s="294"/>
      <c r="L161" s="294"/>
      <c r="M161" s="319"/>
      <c r="N161" s="319"/>
      <c r="O161" s="319"/>
      <c r="P161" s="319"/>
      <c r="Q161" s="319"/>
      <c r="R161" s="319"/>
      <c r="S161" s="319"/>
      <c r="T161" s="319"/>
      <c r="U161" s="319"/>
      <c r="V161" s="319"/>
      <c r="W161" s="319"/>
      <c r="X161" s="319"/>
      <c r="Y161" s="319"/>
      <c r="Z161" s="319"/>
      <c r="AA161" s="319"/>
      <c r="AB161" s="319"/>
      <c r="AC161" s="319"/>
      <c r="AD161" s="319"/>
      <c r="AE161" s="319"/>
      <c r="AF161" s="319"/>
    </row>
    <row r="162" spans="6:32" s="119" customFormat="1">
      <c r="F162" s="293"/>
      <c r="G162" s="293"/>
      <c r="J162" s="294"/>
      <c r="K162" s="294"/>
      <c r="L162" s="294"/>
      <c r="M162" s="319"/>
      <c r="N162" s="319"/>
      <c r="O162" s="319"/>
      <c r="P162" s="319"/>
      <c r="Q162" s="319"/>
      <c r="R162" s="319"/>
      <c r="S162" s="319"/>
      <c r="T162" s="319"/>
      <c r="U162" s="319"/>
      <c r="V162" s="319"/>
      <c r="W162" s="319"/>
      <c r="X162" s="319"/>
      <c r="Y162" s="319"/>
      <c r="Z162" s="319"/>
      <c r="AA162" s="319"/>
      <c r="AB162" s="319"/>
      <c r="AC162" s="319"/>
      <c r="AD162" s="319"/>
      <c r="AE162" s="319"/>
      <c r="AF162" s="319"/>
    </row>
    <row r="163" spans="6:32" s="119" customFormat="1">
      <c r="F163" s="293"/>
      <c r="G163" s="293"/>
      <c r="J163" s="294"/>
      <c r="K163" s="294"/>
      <c r="L163" s="294"/>
      <c r="M163" s="319"/>
      <c r="N163" s="319"/>
      <c r="O163" s="319"/>
      <c r="P163" s="319"/>
      <c r="Q163" s="319"/>
      <c r="R163" s="319"/>
      <c r="S163" s="319"/>
      <c r="T163" s="319"/>
      <c r="U163" s="319"/>
      <c r="V163" s="319"/>
      <c r="W163" s="319"/>
      <c r="X163" s="319"/>
      <c r="Y163" s="319"/>
      <c r="Z163" s="319"/>
      <c r="AA163" s="319"/>
      <c r="AB163" s="319"/>
      <c r="AC163" s="319"/>
      <c r="AD163" s="319"/>
      <c r="AE163" s="319"/>
      <c r="AF163" s="319"/>
    </row>
    <row r="164" spans="6:32" s="119" customFormat="1">
      <c r="F164" s="293"/>
      <c r="G164" s="293"/>
      <c r="J164" s="294"/>
      <c r="K164" s="294"/>
      <c r="L164" s="294"/>
      <c r="M164" s="319"/>
      <c r="N164" s="319"/>
      <c r="O164" s="319"/>
      <c r="P164" s="319"/>
      <c r="Q164" s="319"/>
      <c r="R164" s="319"/>
      <c r="S164" s="319"/>
      <c r="T164" s="319"/>
      <c r="U164" s="319"/>
      <c r="V164" s="319"/>
      <c r="W164" s="319"/>
      <c r="X164" s="319"/>
      <c r="Y164" s="319"/>
      <c r="Z164" s="319"/>
      <c r="AA164" s="319"/>
      <c r="AB164" s="319"/>
      <c r="AC164" s="319"/>
      <c r="AD164" s="319"/>
      <c r="AE164" s="319"/>
      <c r="AF164" s="319"/>
    </row>
    <row r="165" spans="6:32" s="119" customFormat="1">
      <c r="F165" s="293"/>
      <c r="G165" s="293"/>
      <c r="J165" s="294"/>
      <c r="K165" s="294"/>
      <c r="L165" s="294"/>
      <c r="M165" s="319"/>
      <c r="N165" s="319"/>
      <c r="O165" s="319"/>
      <c r="P165" s="319"/>
      <c r="Q165" s="319"/>
      <c r="R165" s="319"/>
      <c r="S165" s="319"/>
      <c r="T165" s="319"/>
      <c r="U165" s="319"/>
      <c r="V165" s="319"/>
      <c r="W165" s="319"/>
      <c r="X165" s="319"/>
      <c r="Y165" s="319"/>
      <c r="Z165" s="319"/>
      <c r="AA165" s="319"/>
      <c r="AB165" s="319"/>
      <c r="AC165" s="319"/>
      <c r="AD165" s="319"/>
      <c r="AE165" s="319"/>
      <c r="AF165" s="319"/>
    </row>
    <row r="166" spans="6:32" s="119" customFormat="1">
      <c r="F166" s="293"/>
      <c r="G166" s="293"/>
      <c r="J166" s="294"/>
      <c r="K166" s="294"/>
      <c r="L166" s="294"/>
      <c r="M166" s="319"/>
      <c r="N166" s="319"/>
      <c r="O166" s="319"/>
      <c r="P166" s="319"/>
      <c r="Q166" s="319"/>
      <c r="R166" s="319"/>
      <c r="S166" s="319"/>
      <c r="T166" s="319"/>
      <c r="U166" s="319"/>
      <c r="V166" s="319"/>
      <c r="W166" s="319"/>
      <c r="X166" s="319"/>
      <c r="Y166" s="319"/>
      <c r="Z166" s="319"/>
      <c r="AA166" s="319"/>
      <c r="AB166" s="319"/>
      <c r="AC166" s="319"/>
      <c r="AD166" s="319"/>
      <c r="AE166" s="319"/>
      <c r="AF166" s="319"/>
    </row>
    <row r="167" spans="6:32" s="119" customFormat="1">
      <c r="F167" s="293"/>
      <c r="G167" s="293"/>
      <c r="J167" s="294"/>
      <c r="K167" s="294"/>
      <c r="L167" s="294"/>
      <c r="M167" s="319"/>
      <c r="N167" s="319"/>
      <c r="O167" s="319"/>
      <c r="P167" s="319"/>
      <c r="Q167" s="319"/>
      <c r="R167" s="319"/>
      <c r="S167" s="319"/>
      <c r="T167" s="319"/>
      <c r="U167" s="319"/>
      <c r="V167" s="319"/>
      <c r="W167" s="319"/>
      <c r="X167" s="319"/>
      <c r="Y167" s="319"/>
      <c r="Z167" s="319"/>
      <c r="AA167" s="319"/>
      <c r="AB167" s="319"/>
      <c r="AC167" s="319"/>
      <c r="AD167" s="319"/>
      <c r="AE167" s="319"/>
      <c r="AF167" s="319"/>
    </row>
    <row r="168" spans="6:32" s="119" customFormat="1">
      <c r="F168" s="293"/>
      <c r="G168" s="293"/>
      <c r="J168" s="294"/>
      <c r="K168" s="294"/>
      <c r="L168" s="294"/>
      <c r="M168" s="319"/>
      <c r="N168" s="319"/>
      <c r="O168" s="319"/>
      <c r="P168" s="319"/>
      <c r="Q168" s="319"/>
      <c r="R168" s="319"/>
      <c r="S168" s="319"/>
      <c r="T168" s="319"/>
      <c r="U168" s="319"/>
      <c r="V168" s="319"/>
      <c r="W168" s="319"/>
      <c r="X168" s="319"/>
      <c r="Y168" s="319"/>
      <c r="Z168" s="319"/>
      <c r="AA168" s="319"/>
      <c r="AB168" s="319"/>
      <c r="AC168" s="319"/>
      <c r="AD168" s="319"/>
      <c r="AE168" s="319"/>
      <c r="AF168" s="319"/>
    </row>
    <row r="169" spans="6:32" s="119" customFormat="1">
      <c r="F169" s="293"/>
      <c r="G169" s="293"/>
      <c r="J169" s="294"/>
      <c r="K169" s="294"/>
      <c r="L169" s="294"/>
      <c r="M169" s="319"/>
      <c r="N169" s="319"/>
      <c r="O169" s="319"/>
      <c r="P169" s="319"/>
      <c r="Q169" s="319"/>
      <c r="R169" s="319"/>
      <c r="S169" s="319"/>
      <c r="T169" s="319"/>
      <c r="U169" s="319"/>
      <c r="V169" s="319"/>
      <c r="W169" s="319"/>
      <c r="X169" s="319"/>
      <c r="Y169" s="319"/>
      <c r="Z169" s="319"/>
      <c r="AA169" s="319"/>
      <c r="AB169" s="319"/>
      <c r="AC169" s="319"/>
      <c r="AD169" s="319"/>
      <c r="AE169" s="319"/>
      <c r="AF169" s="319"/>
    </row>
    <row r="170" spans="6:32" s="119" customFormat="1">
      <c r="F170" s="293"/>
      <c r="G170" s="293"/>
      <c r="J170" s="294"/>
      <c r="K170" s="294"/>
      <c r="L170" s="294"/>
      <c r="M170" s="319"/>
      <c r="N170" s="319"/>
      <c r="O170" s="319"/>
      <c r="P170" s="319"/>
      <c r="Q170" s="319"/>
      <c r="R170" s="319"/>
      <c r="S170" s="319"/>
      <c r="T170" s="319"/>
      <c r="U170" s="319"/>
      <c r="V170" s="319"/>
      <c r="W170" s="319"/>
      <c r="X170" s="319"/>
      <c r="Y170" s="319"/>
      <c r="Z170" s="319"/>
      <c r="AA170" s="319"/>
      <c r="AB170" s="319"/>
      <c r="AC170" s="319"/>
      <c r="AD170" s="319"/>
      <c r="AE170" s="319"/>
      <c r="AF170" s="319"/>
    </row>
    <row r="171" spans="6:32" s="119" customFormat="1">
      <c r="F171" s="293"/>
      <c r="G171" s="293"/>
      <c r="J171" s="294"/>
      <c r="K171" s="294"/>
      <c r="L171" s="294"/>
      <c r="M171" s="319"/>
      <c r="N171" s="319"/>
      <c r="O171" s="319"/>
      <c r="P171" s="319"/>
      <c r="Q171" s="319"/>
      <c r="R171" s="319"/>
      <c r="S171" s="319"/>
      <c r="T171" s="319"/>
      <c r="U171" s="319"/>
      <c r="V171" s="319"/>
      <c r="W171" s="319"/>
      <c r="X171" s="319"/>
      <c r="Y171" s="319"/>
      <c r="Z171" s="319"/>
      <c r="AA171" s="319"/>
      <c r="AB171" s="319"/>
      <c r="AC171" s="319"/>
      <c r="AD171" s="319"/>
      <c r="AE171" s="319"/>
      <c r="AF171" s="319"/>
    </row>
    <row r="172" spans="6:32" s="119" customFormat="1">
      <c r="F172" s="293"/>
      <c r="G172" s="293"/>
      <c r="J172" s="294"/>
      <c r="K172" s="294"/>
      <c r="L172" s="294"/>
      <c r="M172" s="319"/>
      <c r="N172" s="319"/>
      <c r="O172" s="319"/>
      <c r="P172" s="319"/>
      <c r="Q172" s="319"/>
      <c r="R172" s="319"/>
      <c r="S172" s="319"/>
      <c r="T172" s="319"/>
      <c r="U172" s="319"/>
      <c r="V172" s="319"/>
      <c r="W172" s="319"/>
      <c r="X172" s="319"/>
      <c r="Y172" s="319"/>
      <c r="Z172" s="319"/>
      <c r="AA172" s="319"/>
      <c r="AB172" s="319"/>
      <c r="AC172" s="319"/>
      <c r="AD172" s="319"/>
      <c r="AE172" s="319"/>
      <c r="AF172" s="319"/>
    </row>
    <row r="173" spans="6:32" s="119" customFormat="1">
      <c r="F173" s="293"/>
      <c r="G173" s="293"/>
      <c r="J173" s="294"/>
      <c r="K173" s="294"/>
      <c r="L173" s="294"/>
      <c r="M173" s="319"/>
      <c r="N173" s="319"/>
      <c r="O173" s="319"/>
      <c r="P173" s="319"/>
      <c r="Q173" s="319"/>
      <c r="R173" s="319"/>
      <c r="S173" s="319"/>
      <c r="T173" s="319"/>
      <c r="U173" s="319"/>
      <c r="V173" s="319"/>
      <c r="W173" s="319"/>
      <c r="X173" s="319"/>
      <c r="Y173" s="319"/>
      <c r="Z173" s="319"/>
      <c r="AA173" s="319"/>
      <c r="AB173" s="319"/>
      <c r="AC173" s="319"/>
      <c r="AD173" s="319"/>
      <c r="AE173" s="319"/>
      <c r="AF173" s="319"/>
    </row>
    <row r="174" spans="6:32" s="119" customFormat="1">
      <c r="F174" s="293"/>
      <c r="G174" s="293"/>
      <c r="J174" s="294"/>
      <c r="K174" s="294"/>
      <c r="L174" s="294"/>
      <c r="M174" s="319"/>
      <c r="N174" s="319"/>
      <c r="O174" s="319"/>
      <c r="P174" s="319"/>
      <c r="Q174" s="319"/>
      <c r="R174" s="319"/>
      <c r="S174" s="319"/>
      <c r="T174" s="319"/>
      <c r="U174" s="319"/>
      <c r="V174" s="319"/>
      <c r="W174" s="319"/>
      <c r="X174" s="319"/>
      <c r="Y174" s="319"/>
      <c r="Z174" s="319"/>
      <c r="AA174" s="319"/>
      <c r="AB174" s="319"/>
      <c r="AC174" s="319"/>
      <c r="AD174" s="319"/>
      <c r="AE174" s="319"/>
      <c r="AF174" s="319"/>
    </row>
    <row r="175" spans="6:32" s="119" customFormat="1">
      <c r="F175" s="293"/>
      <c r="G175" s="293"/>
      <c r="J175" s="294"/>
      <c r="K175" s="294"/>
      <c r="L175" s="294"/>
      <c r="M175" s="319"/>
      <c r="N175" s="319"/>
      <c r="O175" s="319"/>
      <c r="P175" s="319"/>
      <c r="Q175" s="319"/>
      <c r="R175" s="319"/>
      <c r="S175" s="319"/>
      <c r="T175" s="319"/>
      <c r="U175" s="319"/>
      <c r="V175" s="319"/>
      <c r="W175" s="319"/>
      <c r="X175" s="319"/>
      <c r="Y175" s="319"/>
      <c r="Z175" s="319"/>
      <c r="AA175" s="319"/>
      <c r="AB175" s="319"/>
      <c r="AC175" s="319"/>
      <c r="AD175" s="319"/>
      <c r="AE175" s="319"/>
      <c r="AF175" s="319"/>
    </row>
    <row r="176" spans="6:32" s="119" customFormat="1">
      <c r="F176" s="293"/>
      <c r="G176" s="293"/>
      <c r="J176" s="294"/>
      <c r="K176" s="294"/>
      <c r="L176" s="294"/>
      <c r="M176" s="319"/>
      <c r="N176" s="319"/>
      <c r="O176" s="319"/>
      <c r="P176" s="319"/>
      <c r="Q176" s="319"/>
      <c r="R176" s="319"/>
      <c r="S176" s="319"/>
      <c r="T176" s="319"/>
      <c r="U176" s="319"/>
      <c r="V176" s="319"/>
      <c r="W176" s="319"/>
      <c r="X176" s="319"/>
      <c r="Y176" s="319"/>
      <c r="Z176" s="319"/>
      <c r="AA176" s="319"/>
      <c r="AB176" s="319"/>
      <c r="AC176" s="319"/>
      <c r="AD176" s="319"/>
      <c r="AE176" s="319"/>
      <c r="AF176" s="319"/>
    </row>
    <row r="177" spans="6:32" s="119" customFormat="1">
      <c r="F177" s="293"/>
      <c r="G177" s="293"/>
      <c r="J177" s="294"/>
      <c r="K177" s="294"/>
      <c r="L177" s="294"/>
      <c r="M177" s="319"/>
      <c r="N177" s="319"/>
      <c r="O177" s="319"/>
      <c r="P177" s="319"/>
      <c r="Q177" s="319"/>
      <c r="R177" s="319"/>
      <c r="S177" s="319"/>
      <c r="T177" s="319"/>
      <c r="U177" s="319"/>
      <c r="V177" s="319"/>
      <c r="W177" s="319"/>
      <c r="X177" s="319"/>
      <c r="Y177" s="319"/>
      <c r="Z177" s="319"/>
      <c r="AA177" s="319"/>
      <c r="AB177" s="319"/>
      <c r="AC177" s="319"/>
      <c r="AD177" s="319"/>
      <c r="AE177" s="319"/>
      <c r="AF177" s="319"/>
    </row>
    <row r="178" spans="6:32" s="119" customFormat="1">
      <c r="F178" s="293"/>
      <c r="G178" s="293"/>
      <c r="J178" s="294"/>
      <c r="K178" s="294"/>
      <c r="L178" s="294"/>
      <c r="M178" s="319"/>
      <c r="N178" s="319"/>
      <c r="O178" s="319"/>
      <c r="P178" s="319"/>
      <c r="Q178" s="319"/>
      <c r="R178" s="319"/>
      <c r="S178" s="319"/>
      <c r="T178" s="319"/>
      <c r="U178" s="319"/>
      <c r="V178" s="319"/>
      <c r="W178" s="319"/>
      <c r="X178" s="319"/>
      <c r="Y178" s="319"/>
      <c r="Z178" s="319"/>
      <c r="AA178" s="319"/>
      <c r="AB178" s="319"/>
      <c r="AC178" s="319"/>
      <c r="AD178" s="319"/>
      <c r="AE178" s="319"/>
      <c r="AF178" s="319"/>
    </row>
    <row r="179" spans="6:32" s="119" customFormat="1">
      <c r="F179" s="293"/>
      <c r="G179" s="293"/>
      <c r="J179" s="294"/>
      <c r="K179" s="294"/>
      <c r="L179" s="294"/>
      <c r="M179" s="319"/>
      <c r="N179" s="319"/>
      <c r="O179" s="319"/>
      <c r="P179" s="319"/>
      <c r="Q179" s="319"/>
      <c r="R179" s="319"/>
      <c r="S179" s="319"/>
      <c r="T179" s="319"/>
      <c r="U179" s="319"/>
      <c r="V179" s="319"/>
      <c r="W179" s="319"/>
      <c r="X179" s="319"/>
      <c r="Y179" s="319"/>
      <c r="Z179" s="319"/>
      <c r="AA179" s="319"/>
      <c r="AB179" s="319"/>
      <c r="AC179" s="319"/>
      <c r="AD179" s="319"/>
      <c r="AE179" s="319"/>
      <c r="AF179" s="319"/>
    </row>
    <row r="180" spans="6:32" s="119" customFormat="1">
      <c r="F180" s="293"/>
      <c r="G180" s="293"/>
      <c r="J180" s="294"/>
      <c r="K180" s="294"/>
      <c r="L180" s="294"/>
      <c r="M180" s="319"/>
      <c r="N180" s="319"/>
      <c r="O180" s="319"/>
      <c r="P180" s="319"/>
      <c r="Q180" s="319"/>
      <c r="R180" s="319"/>
      <c r="S180" s="319"/>
      <c r="T180" s="319"/>
      <c r="U180" s="319"/>
      <c r="V180" s="319"/>
      <c r="W180" s="319"/>
      <c r="X180" s="319"/>
      <c r="Y180" s="319"/>
      <c r="Z180" s="319"/>
      <c r="AA180" s="319"/>
      <c r="AB180" s="319"/>
      <c r="AC180" s="319"/>
      <c r="AD180" s="319"/>
      <c r="AE180" s="319"/>
      <c r="AF180" s="319"/>
    </row>
    <row r="181" spans="6:32" s="119" customFormat="1">
      <c r="F181" s="293"/>
      <c r="G181" s="293"/>
      <c r="J181" s="294"/>
      <c r="K181" s="294"/>
      <c r="L181" s="294"/>
      <c r="M181" s="319"/>
      <c r="N181" s="319"/>
      <c r="O181" s="319"/>
      <c r="P181" s="319"/>
      <c r="Q181" s="319"/>
      <c r="R181" s="319"/>
      <c r="S181" s="319"/>
      <c r="T181" s="319"/>
      <c r="U181" s="319"/>
      <c r="V181" s="319"/>
      <c r="W181" s="319"/>
      <c r="X181" s="319"/>
      <c r="Y181" s="319"/>
      <c r="Z181" s="319"/>
      <c r="AA181" s="319"/>
      <c r="AB181" s="319"/>
      <c r="AC181" s="319"/>
      <c r="AD181" s="319"/>
      <c r="AE181" s="319"/>
      <c r="AF181" s="319"/>
    </row>
    <row r="182" spans="6:32" s="119" customFormat="1">
      <c r="F182" s="293"/>
      <c r="G182" s="293"/>
      <c r="J182" s="294"/>
      <c r="K182" s="294"/>
      <c r="L182" s="294"/>
      <c r="M182" s="319"/>
      <c r="N182" s="319"/>
      <c r="O182" s="319"/>
      <c r="P182" s="319"/>
      <c r="Q182" s="319"/>
      <c r="R182" s="319"/>
      <c r="S182" s="319"/>
      <c r="T182" s="319"/>
      <c r="U182" s="319"/>
      <c r="V182" s="319"/>
      <c r="W182" s="319"/>
      <c r="X182" s="319"/>
      <c r="Y182" s="319"/>
      <c r="Z182" s="319"/>
      <c r="AA182" s="319"/>
      <c r="AB182" s="319"/>
      <c r="AC182" s="319"/>
      <c r="AD182" s="319"/>
      <c r="AE182" s="319"/>
      <c r="AF182" s="319"/>
    </row>
    <row r="183" spans="6:32" s="119" customFormat="1">
      <c r="F183" s="293"/>
      <c r="G183" s="293"/>
      <c r="J183" s="294"/>
      <c r="K183" s="294"/>
      <c r="L183" s="294"/>
      <c r="M183" s="319"/>
      <c r="N183" s="319"/>
      <c r="O183" s="319"/>
      <c r="P183" s="319"/>
      <c r="Q183" s="319"/>
      <c r="R183" s="319"/>
      <c r="S183" s="319"/>
      <c r="T183" s="319"/>
      <c r="U183" s="319"/>
      <c r="V183" s="319"/>
      <c r="W183" s="319"/>
      <c r="X183" s="319"/>
      <c r="Y183" s="319"/>
      <c r="Z183" s="319"/>
      <c r="AA183" s="319"/>
      <c r="AB183" s="319"/>
      <c r="AC183" s="319"/>
      <c r="AD183" s="319"/>
      <c r="AE183" s="319"/>
      <c r="AF183" s="319"/>
    </row>
    <row r="184" spans="6:32" s="119" customFormat="1">
      <c r="F184" s="293"/>
      <c r="G184" s="293"/>
      <c r="J184" s="294"/>
      <c r="K184" s="294"/>
      <c r="L184" s="294"/>
      <c r="M184" s="319"/>
      <c r="N184" s="319"/>
      <c r="O184" s="319"/>
      <c r="P184" s="319"/>
      <c r="Q184" s="319"/>
      <c r="R184" s="319"/>
      <c r="S184" s="319"/>
      <c r="T184" s="319"/>
      <c r="U184" s="319"/>
      <c r="V184" s="319"/>
      <c r="W184" s="319"/>
      <c r="X184" s="319"/>
      <c r="Y184" s="319"/>
      <c r="Z184" s="319"/>
      <c r="AA184" s="319"/>
      <c r="AB184" s="319"/>
      <c r="AC184" s="319"/>
      <c r="AD184" s="319"/>
      <c r="AE184" s="319"/>
      <c r="AF184" s="319"/>
    </row>
    <row r="185" spans="6:32" s="119" customFormat="1">
      <c r="F185" s="293"/>
      <c r="G185" s="293"/>
      <c r="J185" s="294"/>
      <c r="K185" s="294"/>
      <c r="L185" s="294"/>
      <c r="M185" s="319"/>
      <c r="N185" s="319"/>
      <c r="O185" s="319"/>
      <c r="P185" s="319"/>
      <c r="Q185" s="319"/>
      <c r="R185" s="319"/>
      <c r="S185" s="319"/>
      <c r="T185" s="319"/>
      <c r="U185" s="319"/>
      <c r="V185" s="319"/>
      <c r="W185" s="319"/>
      <c r="X185" s="319"/>
      <c r="Y185" s="319"/>
      <c r="Z185" s="319"/>
      <c r="AA185" s="319"/>
      <c r="AB185" s="319"/>
      <c r="AC185" s="319"/>
      <c r="AD185" s="319"/>
      <c r="AE185" s="319"/>
      <c r="AF185" s="319"/>
    </row>
    <row r="186" spans="6:32" s="119" customFormat="1">
      <c r="F186" s="293"/>
      <c r="G186" s="293"/>
      <c r="J186" s="294"/>
      <c r="K186" s="294"/>
      <c r="L186" s="294"/>
      <c r="M186" s="319"/>
      <c r="N186" s="319"/>
      <c r="O186" s="319"/>
      <c r="P186" s="319"/>
      <c r="Q186" s="319"/>
      <c r="R186" s="319"/>
      <c r="S186" s="319"/>
      <c r="T186" s="319"/>
      <c r="U186" s="319"/>
      <c r="V186" s="319"/>
      <c r="W186" s="319"/>
      <c r="X186" s="319"/>
      <c r="Y186" s="319"/>
      <c r="Z186" s="319"/>
      <c r="AA186" s="319"/>
      <c r="AB186" s="319"/>
      <c r="AC186" s="319"/>
      <c r="AD186" s="319"/>
      <c r="AE186" s="319"/>
      <c r="AF186" s="319"/>
    </row>
    <row r="187" spans="6:32" s="119" customFormat="1">
      <c r="F187" s="293"/>
      <c r="G187" s="293"/>
      <c r="J187" s="294"/>
      <c r="K187" s="294"/>
      <c r="L187" s="294"/>
      <c r="M187" s="319"/>
      <c r="N187" s="319"/>
      <c r="O187" s="319"/>
      <c r="P187" s="319"/>
      <c r="Q187" s="319"/>
      <c r="R187" s="319"/>
      <c r="S187" s="319"/>
      <c r="T187" s="319"/>
      <c r="U187" s="319"/>
      <c r="V187" s="319"/>
      <c r="W187" s="319"/>
      <c r="X187" s="319"/>
      <c r="Y187" s="319"/>
      <c r="Z187" s="319"/>
      <c r="AA187" s="319"/>
      <c r="AB187" s="319"/>
      <c r="AC187" s="319"/>
      <c r="AD187" s="319"/>
      <c r="AE187" s="319"/>
      <c r="AF187" s="319"/>
    </row>
    <row r="188" spans="6:32" s="119" customFormat="1">
      <c r="F188" s="293"/>
      <c r="G188" s="293"/>
      <c r="J188" s="294"/>
      <c r="K188" s="294"/>
      <c r="L188" s="294"/>
      <c r="M188" s="319"/>
      <c r="N188" s="319"/>
      <c r="O188" s="319"/>
      <c r="P188" s="319"/>
      <c r="Q188" s="319"/>
      <c r="R188" s="319"/>
      <c r="S188" s="319"/>
      <c r="T188" s="319"/>
      <c r="U188" s="319"/>
      <c r="V188" s="319"/>
      <c r="W188" s="319"/>
      <c r="X188" s="319"/>
      <c r="Y188" s="319"/>
      <c r="Z188" s="319"/>
      <c r="AA188" s="319"/>
      <c r="AB188" s="319"/>
      <c r="AC188" s="319"/>
      <c r="AD188" s="319"/>
      <c r="AE188" s="319"/>
      <c r="AF188" s="319"/>
    </row>
    <row r="189" spans="6:32" s="119" customFormat="1">
      <c r="F189" s="293"/>
      <c r="G189" s="293"/>
      <c r="J189" s="294"/>
      <c r="K189" s="294"/>
      <c r="L189" s="294"/>
      <c r="M189" s="319"/>
      <c r="N189" s="319"/>
      <c r="O189" s="319"/>
      <c r="P189" s="319"/>
      <c r="Q189" s="319"/>
      <c r="R189" s="319"/>
      <c r="S189" s="319"/>
      <c r="T189" s="319"/>
      <c r="U189" s="319"/>
      <c r="V189" s="319"/>
      <c r="W189" s="319"/>
      <c r="X189" s="319"/>
      <c r="Y189" s="319"/>
      <c r="Z189" s="319"/>
      <c r="AA189" s="319"/>
      <c r="AB189" s="319"/>
      <c r="AC189" s="319"/>
      <c r="AD189" s="319"/>
      <c r="AE189" s="319"/>
      <c r="AF189" s="319"/>
    </row>
    <row r="190" spans="6:32" s="119" customFormat="1">
      <c r="F190" s="293"/>
      <c r="G190" s="293"/>
      <c r="J190" s="294"/>
      <c r="K190" s="294"/>
      <c r="L190" s="294"/>
      <c r="M190" s="319"/>
      <c r="N190" s="319"/>
      <c r="O190" s="319"/>
      <c r="P190" s="319"/>
      <c r="Q190" s="319"/>
      <c r="R190" s="319"/>
      <c r="S190" s="319"/>
      <c r="T190" s="319"/>
      <c r="U190" s="319"/>
      <c r="V190" s="319"/>
      <c r="W190" s="319"/>
      <c r="X190" s="319"/>
      <c r="Y190" s="319"/>
      <c r="Z190" s="319"/>
      <c r="AA190" s="319"/>
      <c r="AB190" s="319"/>
      <c r="AC190" s="319"/>
      <c r="AD190" s="319"/>
      <c r="AE190" s="319"/>
      <c r="AF190" s="319"/>
    </row>
    <row r="191" spans="6:32" s="119" customFormat="1">
      <c r="F191" s="293"/>
      <c r="G191" s="293"/>
      <c r="J191" s="294"/>
      <c r="K191" s="294"/>
      <c r="L191" s="294"/>
      <c r="M191" s="319"/>
      <c r="N191" s="319"/>
      <c r="O191" s="319"/>
      <c r="P191" s="319"/>
      <c r="Q191" s="319"/>
      <c r="R191" s="319"/>
      <c r="S191" s="319"/>
      <c r="T191" s="319"/>
      <c r="U191" s="319"/>
      <c r="V191" s="319"/>
      <c r="W191" s="319"/>
      <c r="X191" s="319"/>
      <c r="Y191" s="319"/>
      <c r="Z191" s="319"/>
      <c r="AA191" s="319"/>
      <c r="AB191" s="319"/>
      <c r="AC191" s="319"/>
      <c r="AD191" s="319"/>
      <c r="AE191" s="319"/>
      <c r="AF191" s="319"/>
    </row>
    <row r="192" spans="6:32" s="119" customFormat="1">
      <c r="F192" s="293"/>
      <c r="G192" s="293"/>
      <c r="J192" s="294"/>
      <c r="K192" s="294"/>
      <c r="L192" s="294"/>
      <c r="M192" s="319"/>
      <c r="N192" s="319"/>
      <c r="O192" s="319"/>
      <c r="P192" s="319"/>
      <c r="Q192" s="319"/>
      <c r="R192" s="319"/>
      <c r="S192" s="319"/>
      <c r="T192" s="319"/>
      <c r="U192" s="319"/>
      <c r="V192" s="319"/>
      <c r="W192" s="319"/>
      <c r="X192" s="319"/>
      <c r="Y192" s="319"/>
      <c r="Z192" s="319"/>
      <c r="AA192" s="319"/>
      <c r="AB192" s="319"/>
      <c r="AC192" s="319"/>
      <c r="AD192" s="319"/>
      <c r="AE192" s="319"/>
      <c r="AF192" s="319"/>
    </row>
    <row r="193" spans="6:32" s="119" customFormat="1">
      <c r="F193" s="293"/>
      <c r="G193" s="293"/>
      <c r="J193" s="294"/>
      <c r="K193" s="294"/>
      <c r="L193" s="294"/>
      <c r="M193" s="319"/>
      <c r="N193" s="319"/>
      <c r="O193" s="319"/>
      <c r="P193" s="319"/>
      <c r="Q193" s="319"/>
      <c r="R193" s="319"/>
      <c r="S193" s="319"/>
      <c r="T193" s="319"/>
      <c r="U193" s="319"/>
      <c r="V193" s="319"/>
      <c r="W193" s="319"/>
      <c r="X193" s="319"/>
      <c r="Y193" s="319"/>
      <c r="Z193" s="319"/>
      <c r="AA193" s="319"/>
      <c r="AB193" s="319"/>
      <c r="AC193" s="319"/>
      <c r="AD193" s="319"/>
      <c r="AE193" s="319"/>
      <c r="AF193" s="319"/>
    </row>
    <row r="194" spans="6:32" s="119" customFormat="1">
      <c r="F194" s="293"/>
      <c r="G194" s="293"/>
      <c r="J194" s="294"/>
      <c r="K194" s="294"/>
      <c r="L194" s="294"/>
      <c r="M194" s="319"/>
      <c r="N194" s="319"/>
      <c r="O194" s="319"/>
      <c r="P194" s="319"/>
      <c r="Q194" s="319"/>
      <c r="R194" s="319"/>
      <c r="S194" s="319"/>
      <c r="T194" s="319"/>
      <c r="U194" s="319"/>
      <c r="V194" s="319"/>
      <c r="W194" s="319"/>
      <c r="X194" s="319"/>
      <c r="Y194" s="319"/>
      <c r="Z194" s="319"/>
      <c r="AA194" s="319"/>
      <c r="AB194" s="319"/>
      <c r="AC194" s="319"/>
      <c r="AD194" s="319"/>
      <c r="AE194" s="319"/>
      <c r="AF194" s="319"/>
    </row>
    <row r="195" spans="6:32" s="119" customFormat="1">
      <c r="F195" s="293"/>
      <c r="G195" s="293"/>
      <c r="J195" s="294"/>
      <c r="K195" s="294"/>
      <c r="L195" s="294"/>
      <c r="M195" s="319"/>
      <c r="N195" s="319"/>
      <c r="O195" s="319"/>
      <c r="P195" s="319"/>
      <c r="Q195" s="319"/>
      <c r="R195" s="319"/>
      <c r="S195" s="319"/>
      <c r="T195" s="319"/>
      <c r="U195" s="319"/>
      <c r="V195" s="319"/>
      <c r="W195" s="319"/>
      <c r="X195" s="319"/>
      <c r="Y195" s="319"/>
      <c r="Z195" s="319"/>
      <c r="AA195" s="319"/>
      <c r="AB195" s="319"/>
      <c r="AC195" s="319"/>
      <c r="AD195" s="319"/>
      <c r="AE195" s="319"/>
      <c r="AF195" s="319"/>
    </row>
    <row r="196" spans="6:32" s="119" customFormat="1">
      <c r="F196" s="293"/>
      <c r="G196" s="293"/>
      <c r="J196" s="294"/>
      <c r="K196" s="294"/>
      <c r="L196" s="294"/>
      <c r="M196" s="319"/>
      <c r="N196" s="319"/>
      <c r="O196" s="319"/>
      <c r="P196" s="319"/>
      <c r="Q196" s="319"/>
      <c r="R196" s="319"/>
      <c r="S196" s="319"/>
      <c r="T196" s="319"/>
      <c r="U196" s="319"/>
      <c r="V196" s="319"/>
      <c r="W196" s="319"/>
      <c r="X196" s="319"/>
      <c r="Y196" s="319"/>
      <c r="Z196" s="319"/>
      <c r="AA196" s="319"/>
      <c r="AB196" s="319"/>
      <c r="AC196" s="319"/>
      <c r="AD196" s="319"/>
      <c r="AE196" s="319"/>
      <c r="AF196" s="319"/>
    </row>
    <row r="197" spans="6:32" s="119" customFormat="1">
      <c r="F197" s="293"/>
      <c r="G197" s="293"/>
      <c r="J197" s="294"/>
      <c r="K197" s="294"/>
      <c r="L197" s="294"/>
      <c r="M197" s="319"/>
      <c r="N197" s="319"/>
      <c r="O197" s="319"/>
      <c r="P197" s="319"/>
      <c r="Q197" s="319"/>
      <c r="R197" s="319"/>
      <c r="S197" s="319"/>
      <c r="T197" s="319"/>
      <c r="U197" s="319"/>
      <c r="V197" s="319"/>
      <c r="W197" s="319"/>
      <c r="X197" s="319"/>
      <c r="Y197" s="319"/>
      <c r="Z197" s="319"/>
      <c r="AA197" s="319"/>
      <c r="AB197" s="319"/>
      <c r="AC197" s="319"/>
      <c r="AD197" s="319"/>
      <c r="AE197" s="319"/>
      <c r="AF197" s="319"/>
    </row>
    <row r="198" spans="6:32" s="119" customFormat="1">
      <c r="F198" s="293"/>
      <c r="G198" s="293"/>
      <c r="J198" s="294"/>
      <c r="K198" s="294"/>
      <c r="L198" s="294"/>
      <c r="M198" s="319"/>
      <c r="N198" s="319"/>
      <c r="O198" s="319"/>
      <c r="P198" s="319"/>
      <c r="Q198" s="319"/>
      <c r="R198" s="319"/>
      <c r="S198" s="319"/>
      <c r="T198" s="319"/>
      <c r="U198" s="319"/>
      <c r="V198" s="319"/>
      <c r="W198" s="319"/>
      <c r="X198" s="319"/>
      <c r="Y198" s="319"/>
      <c r="Z198" s="319"/>
      <c r="AA198" s="319"/>
      <c r="AB198" s="319"/>
      <c r="AC198" s="319"/>
      <c r="AD198" s="319"/>
      <c r="AE198" s="319"/>
      <c r="AF198" s="319"/>
    </row>
    <row r="199" spans="6:32" s="119" customFormat="1">
      <c r="F199" s="293"/>
      <c r="G199" s="293"/>
      <c r="J199" s="294"/>
      <c r="K199" s="294"/>
      <c r="L199" s="294"/>
      <c r="M199" s="319"/>
      <c r="N199" s="319"/>
      <c r="O199" s="319"/>
      <c r="P199" s="319"/>
      <c r="Q199" s="319"/>
      <c r="R199" s="319"/>
      <c r="S199" s="319"/>
      <c r="T199" s="319"/>
      <c r="U199" s="319"/>
      <c r="V199" s="319"/>
      <c r="W199" s="319"/>
      <c r="X199" s="319"/>
      <c r="Y199" s="319"/>
      <c r="Z199" s="319"/>
      <c r="AA199" s="319"/>
      <c r="AB199" s="319"/>
      <c r="AC199" s="319"/>
      <c r="AD199" s="319"/>
      <c r="AE199" s="319"/>
      <c r="AF199" s="319"/>
    </row>
    <row r="200" spans="6:32" s="119" customFormat="1">
      <c r="F200" s="293"/>
      <c r="G200" s="293"/>
      <c r="J200" s="294"/>
      <c r="K200" s="294"/>
      <c r="L200" s="294"/>
      <c r="M200" s="319"/>
      <c r="N200" s="319"/>
      <c r="O200" s="319"/>
      <c r="P200" s="319"/>
      <c r="Q200" s="319"/>
      <c r="R200" s="319"/>
      <c r="S200" s="319"/>
      <c r="T200" s="319"/>
      <c r="U200" s="319"/>
      <c r="V200" s="319"/>
      <c r="W200" s="319"/>
      <c r="X200" s="319"/>
      <c r="Y200" s="319"/>
      <c r="Z200" s="319"/>
      <c r="AA200" s="319"/>
      <c r="AB200" s="319"/>
      <c r="AC200" s="319"/>
      <c r="AD200" s="319"/>
      <c r="AE200" s="319"/>
      <c r="AF200" s="319"/>
    </row>
    <row r="201" spans="6:32" s="295" customFormat="1">
      <c r="F201" s="296"/>
      <c r="G201" s="296"/>
      <c r="J201" s="294"/>
      <c r="K201" s="294"/>
      <c r="L201" s="294"/>
      <c r="M201" s="319"/>
      <c r="N201" s="319"/>
      <c r="O201" s="319"/>
      <c r="P201" s="319"/>
      <c r="Q201" s="319"/>
      <c r="R201" s="319"/>
      <c r="S201" s="319"/>
      <c r="T201" s="319"/>
      <c r="U201" s="319"/>
      <c r="V201" s="319"/>
      <c r="W201" s="319"/>
      <c r="X201" s="319"/>
      <c r="Y201" s="319"/>
      <c r="Z201" s="319"/>
      <c r="AA201" s="319"/>
      <c r="AB201" s="319"/>
      <c r="AC201" s="319"/>
      <c r="AD201" s="319"/>
      <c r="AE201" s="319"/>
      <c r="AF201" s="319"/>
    </row>
    <row r="202" spans="6:32" s="295" customFormat="1">
      <c r="F202" s="296"/>
      <c r="G202" s="296"/>
      <c r="J202" s="294"/>
      <c r="K202" s="294"/>
      <c r="L202" s="294"/>
      <c r="M202" s="319"/>
      <c r="N202" s="319"/>
      <c r="O202" s="319"/>
      <c r="P202" s="319"/>
      <c r="Q202" s="319"/>
      <c r="R202" s="319"/>
      <c r="S202" s="319"/>
      <c r="T202" s="319"/>
      <c r="U202" s="319"/>
      <c r="V202" s="319"/>
      <c r="W202" s="319"/>
      <c r="X202" s="319"/>
      <c r="Y202" s="319"/>
      <c r="Z202" s="319"/>
      <c r="AA202" s="319"/>
      <c r="AB202" s="319"/>
      <c r="AC202" s="319"/>
      <c r="AD202" s="319"/>
      <c r="AE202" s="319"/>
      <c r="AF202" s="319"/>
    </row>
    <row r="203" spans="6:32" s="295" customFormat="1">
      <c r="F203" s="296"/>
      <c r="G203" s="296"/>
      <c r="J203" s="294"/>
      <c r="K203" s="294"/>
      <c r="L203" s="294"/>
      <c r="M203" s="319"/>
      <c r="N203" s="319"/>
      <c r="O203" s="319"/>
      <c r="P203" s="319"/>
      <c r="Q203" s="319"/>
      <c r="R203" s="319"/>
      <c r="S203" s="319"/>
      <c r="T203" s="319"/>
      <c r="U203" s="319"/>
      <c r="V203" s="319"/>
      <c r="W203" s="319"/>
      <c r="X203" s="319"/>
      <c r="Y203" s="319"/>
      <c r="Z203" s="319"/>
      <c r="AA203" s="319"/>
      <c r="AB203" s="319"/>
      <c r="AC203" s="319"/>
      <c r="AD203" s="319"/>
      <c r="AE203" s="319"/>
      <c r="AF203" s="319"/>
    </row>
    <row r="204" spans="6:32" s="295" customFormat="1">
      <c r="F204" s="296"/>
      <c r="G204" s="296"/>
      <c r="J204" s="294"/>
      <c r="K204" s="294"/>
      <c r="L204" s="294"/>
      <c r="M204" s="319"/>
      <c r="N204" s="319"/>
      <c r="O204" s="319"/>
      <c r="P204" s="319"/>
      <c r="Q204" s="319"/>
      <c r="R204" s="319"/>
      <c r="S204" s="319"/>
      <c r="T204" s="319"/>
      <c r="U204" s="319"/>
      <c r="V204" s="319"/>
      <c r="W204" s="319"/>
      <c r="X204" s="319"/>
      <c r="Y204" s="319"/>
      <c r="Z204" s="319"/>
      <c r="AA204" s="319"/>
      <c r="AB204" s="319"/>
      <c r="AC204" s="319"/>
      <c r="AD204" s="319"/>
      <c r="AE204" s="319"/>
      <c r="AF204" s="319"/>
    </row>
    <row r="205" spans="6:32" s="295" customFormat="1">
      <c r="F205" s="296"/>
      <c r="G205" s="296"/>
      <c r="J205" s="294"/>
      <c r="K205" s="294"/>
      <c r="L205" s="294"/>
      <c r="M205" s="319"/>
      <c r="N205" s="319"/>
      <c r="O205" s="319"/>
      <c r="P205" s="319"/>
      <c r="Q205" s="319"/>
      <c r="R205" s="319"/>
      <c r="S205" s="319"/>
      <c r="T205" s="319"/>
      <c r="U205" s="319"/>
      <c r="V205" s="319"/>
      <c r="W205" s="319"/>
      <c r="X205" s="319"/>
      <c r="Y205" s="319"/>
      <c r="Z205" s="319"/>
      <c r="AA205" s="319"/>
      <c r="AB205" s="319"/>
      <c r="AC205" s="319"/>
      <c r="AD205" s="319"/>
      <c r="AE205" s="319"/>
      <c r="AF205" s="319"/>
    </row>
    <row r="206" spans="6:32" s="295" customFormat="1">
      <c r="F206" s="296"/>
      <c r="G206" s="296"/>
      <c r="J206" s="294"/>
      <c r="K206" s="294"/>
      <c r="L206" s="294"/>
      <c r="M206" s="319"/>
      <c r="N206" s="319"/>
      <c r="O206" s="319"/>
      <c r="P206" s="319"/>
      <c r="Q206" s="319"/>
      <c r="R206" s="319"/>
      <c r="S206" s="319"/>
      <c r="T206" s="319"/>
      <c r="U206" s="319"/>
      <c r="V206" s="319"/>
      <c r="W206" s="319"/>
      <c r="X206" s="319"/>
      <c r="Y206" s="319"/>
      <c r="Z206" s="319"/>
      <c r="AA206" s="319"/>
      <c r="AB206" s="319"/>
      <c r="AC206" s="319"/>
      <c r="AD206" s="319"/>
      <c r="AE206" s="319"/>
      <c r="AF206" s="319"/>
    </row>
    <row r="207" spans="6:32" s="295" customFormat="1">
      <c r="F207" s="296"/>
      <c r="G207" s="296"/>
      <c r="J207" s="294"/>
      <c r="K207" s="294"/>
      <c r="L207" s="294"/>
      <c r="M207" s="319"/>
      <c r="N207" s="319"/>
      <c r="O207" s="319"/>
      <c r="P207" s="319"/>
      <c r="Q207" s="319"/>
      <c r="R207" s="319"/>
      <c r="S207" s="319"/>
      <c r="T207" s="319"/>
      <c r="U207" s="319"/>
      <c r="V207" s="319"/>
      <c r="W207" s="319"/>
      <c r="X207" s="319"/>
      <c r="Y207" s="319"/>
      <c r="Z207" s="319"/>
      <c r="AA207" s="319"/>
      <c r="AB207" s="319"/>
      <c r="AC207" s="319"/>
      <c r="AD207" s="319"/>
      <c r="AE207" s="319"/>
      <c r="AF207" s="319"/>
    </row>
    <row r="208" spans="6:32" s="295" customFormat="1">
      <c r="F208" s="296"/>
      <c r="G208" s="296"/>
      <c r="J208" s="294"/>
      <c r="K208" s="294"/>
      <c r="L208" s="294"/>
      <c r="M208" s="319"/>
      <c r="N208" s="319"/>
      <c r="O208" s="319"/>
      <c r="P208" s="319"/>
      <c r="Q208" s="319"/>
      <c r="R208" s="319"/>
      <c r="S208" s="319"/>
      <c r="T208" s="319"/>
      <c r="U208" s="319"/>
      <c r="V208" s="319"/>
      <c r="W208" s="319"/>
      <c r="X208" s="319"/>
      <c r="Y208" s="319"/>
      <c r="Z208" s="319"/>
      <c r="AA208" s="319"/>
      <c r="AB208" s="319"/>
      <c r="AC208" s="319"/>
      <c r="AD208" s="319"/>
      <c r="AE208" s="319"/>
      <c r="AF208" s="319"/>
    </row>
    <row r="209" spans="6:32" s="295" customFormat="1">
      <c r="F209" s="296"/>
      <c r="G209" s="296"/>
      <c r="J209" s="294"/>
      <c r="K209" s="294"/>
      <c r="L209" s="294"/>
      <c r="M209" s="319"/>
      <c r="N209" s="319"/>
      <c r="O209" s="319"/>
      <c r="P209" s="319"/>
      <c r="Q209" s="319"/>
      <c r="R209" s="319"/>
      <c r="S209" s="319"/>
      <c r="T209" s="319"/>
      <c r="U209" s="319"/>
      <c r="V209" s="319"/>
      <c r="W209" s="319"/>
      <c r="X209" s="319"/>
      <c r="Y209" s="319"/>
      <c r="Z209" s="319"/>
      <c r="AA209" s="319"/>
      <c r="AB209" s="319"/>
      <c r="AC209" s="319"/>
      <c r="AD209" s="319"/>
      <c r="AE209" s="319"/>
      <c r="AF209" s="319"/>
    </row>
    <row r="210" spans="6:32" s="295" customFormat="1">
      <c r="F210" s="296"/>
      <c r="G210" s="296"/>
      <c r="J210" s="294"/>
      <c r="K210" s="294"/>
      <c r="L210" s="294"/>
      <c r="M210" s="319"/>
      <c r="N210" s="319"/>
      <c r="O210" s="319"/>
      <c r="P210" s="319"/>
      <c r="Q210" s="319"/>
      <c r="R210" s="319"/>
      <c r="S210" s="319"/>
      <c r="T210" s="319"/>
      <c r="U210" s="319"/>
      <c r="V210" s="319"/>
      <c r="W210" s="319"/>
      <c r="X210" s="319"/>
      <c r="Y210" s="319"/>
      <c r="Z210" s="319"/>
      <c r="AA210" s="319"/>
      <c r="AB210" s="319"/>
      <c r="AC210" s="319"/>
      <c r="AD210" s="319"/>
      <c r="AE210" s="319"/>
      <c r="AF210" s="319"/>
    </row>
    <row r="211" spans="6:32" s="295" customFormat="1">
      <c r="F211" s="296"/>
      <c r="G211" s="296"/>
      <c r="J211" s="294"/>
      <c r="K211" s="294"/>
      <c r="L211" s="294"/>
      <c r="M211" s="319"/>
      <c r="N211" s="319"/>
      <c r="O211" s="319"/>
      <c r="P211" s="319"/>
      <c r="Q211" s="319"/>
      <c r="R211" s="319"/>
      <c r="S211" s="319"/>
      <c r="T211" s="319"/>
      <c r="U211" s="319"/>
      <c r="V211" s="319"/>
      <c r="W211" s="319"/>
      <c r="X211" s="319"/>
      <c r="Y211" s="319"/>
      <c r="Z211" s="319"/>
      <c r="AA211" s="319"/>
      <c r="AB211" s="319"/>
      <c r="AC211" s="319"/>
      <c r="AD211" s="319"/>
      <c r="AE211" s="319"/>
      <c r="AF211" s="319"/>
    </row>
    <row r="212" spans="6:32" s="295" customFormat="1">
      <c r="F212" s="296"/>
      <c r="G212" s="296"/>
      <c r="J212" s="294"/>
      <c r="K212" s="294"/>
      <c r="L212" s="294"/>
      <c r="M212" s="319"/>
      <c r="N212" s="319"/>
      <c r="O212" s="319"/>
      <c r="P212" s="319"/>
      <c r="Q212" s="319"/>
      <c r="R212" s="319"/>
      <c r="S212" s="319"/>
      <c r="T212" s="319"/>
      <c r="U212" s="319"/>
      <c r="V212" s="319"/>
      <c r="W212" s="319"/>
      <c r="X212" s="319"/>
      <c r="Y212" s="319"/>
      <c r="Z212" s="319"/>
      <c r="AA212" s="319"/>
      <c r="AB212" s="319"/>
      <c r="AC212" s="319"/>
      <c r="AD212" s="319"/>
      <c r="AE212" s="319"/>
      <c r="AF212" s="319"/>
    </row>
    <row r="213" spans="6:32" s="295" customFormat="1">
      <c r="F213" s="296"/>
      <c r="G213" s="296"/>
      <c r="J213" s="294"/>
      <c r="K213" s="294"/>
      <c r="L213" s="294"/>
      <c r="M213" s="319"/>
      <c r="N213" s="319"/>
      <c r="O213" s="319"/>
      <c r="P213" s="319"/>
      <c r="Q213" s="319"/>
      <c r="R213" s="319"/>
      <c r="S213" s="319"/>
      <c r="T213" s="319"/>
      <c r="U213" s="319"/>
      <c r="V213" s="319"/>
      <c r="W213" s="319"/>
      <c r="X213" s="319"/>
      <c r="Y213" s="319"/>
      <c r="Z213" s="319"/>
      <c r="AA213" s="319"/>
      <c r="AB213" s="319"/>
      <c r="AC213" s="319"/>
      <c r="AD213" s="319"/>
      <c r="AE213" s="319"/>
      <c r="AF213" s="319"/>
    </row>
    <row r="214" spans="6:32" s="295" customFormat="1">
      <c r="F214" s="296"/>
      <c r="G214" s="296"/>
      <c r="J214" s="294"/>
      <c r="K214" s="294"/>
      <c r="L214" s="294"/>
      <c r="M214" s="319"/>
      <c r="N214" s="319"/>
      <c r="O214" s="319"/>
      <c r="P214" s="319"/>
      <c r="Q214" s="319"/>
      <c r="R214" s="319"/>
      <c r="S214" s="319"/>
      <c r="T214" s="319"/>
      <c r="U214" s="319"/>
      <c r="V214" s="319"/>
      <c r="W214" s="319"/>
      <c r="X214" s="319"/>
      <c r="Y214" s="319"/>
      <c r="Z214" s="319"/>
      <c r="AA214" s="319"/>
      <c r="AB214" s="319"/>
      <c r="AC214" s="319"/>
      <c r="AD214" s="319"/>
      <c r="AE214" s="319"/>
      <c r="AF214" s="319"/>
    </row>
    <row r="215" spans="6:32" s="295" customFormat="1">
      <c r="F215" s="296"/>
      <c r="G215" s="296"/>
      <c r="J215" s="294"/>
      <c r="K215" s="294"/>
      <c r="L215" s="294"/>
      <c r="M215" s="319"/>
      <c r="N215" s="319"/>
      <c r="O215" s="319"/>
      <c r="P215" s="319"/>
      <c r="Q215" s="319"/>
      <c r="R215" s="319"/>
      <c r="S215" s="319"/>
      <c r="T215" s="319"/>
      <c r="U215" s="319"/>
      <c r="V215" s="319"/>
      <c r="W215" s="319"/>
      <c r="X215" s="319"/>
      <c r="Y215" s="319"/>
      <c r="Z215" s="319"/>
      <c r="AA215" s="319"/>
      <c r="AB215" s="319"/>
      <c r="AC215" s="319"/>
      <c r="AD215" s="319"/>
      <c r="AE215" s="319"/>
      <c r="AF215" s="319"/>
    </row>
    <row r="216" spans="6:32" s="295" customFormat="1">
      <c r="F216" s="296"/>
      <c r="G216" s="296"/>
      <c r="J216" s="294"/>
      <c r="K216" s="294"/>
      <c r="L216" s="294"/>
      <c r="M216" s="319"/>
      <c r="N216" s="319"/>
      <c r="O216" s="319"/>
      <c r="P216" s="319"/>
      <c r="Q216" s="319"/>
      <c r="R216" s="319"/>
      <c r="S216" s="319"/>
      <c r="T216" s="319"/>
      <c r="U216" s="319"/>
      <c r="V216" s="319"/>
      <c r="W216" s="319"/>
      <c r="X216" s="319"/>
      <c r="Y216" s="319"/>
      <c r="Z216" s="319"/>
      <c r="AA216" s="319"/>
      <c r="AB216" s="319"/>
      <c r="AC216" s="319"/>
      <c r="AD216" s="319"/>
      <c r="AE216" s="319"/>
      <c r="AF216" s="319"/>
    </row>
    <row r="217" spans="6:32" s="295" customFormat="1">
      <c r="F217" s="296"/>
      <c r="G217" s="296"/>
      <c r="J217" s="294"/>
      <c r="K217" s="294"/>
      <c r="L217" s="294"/>
      <c r="M217" s="319"/>
      <c r="N217" s="319"/>
      <c r="O217" s="319"/>
      <c r="P217" s="319"/>
      <c r="Q217" s="319"/>
      <c r="R217" s="319"/>
      <c r="S217" s="319"/>
      <c r="T217" s="319"/>
      <c r="U217" s="319"/>
      <c r="V217" s="319"/>
      <c r="W217" s="319"/>
      <c r="X217" s="319"/>
      <c r="Y217" s="319"/>
      <c r="Z217" s="319"/>
      <c r="AA217" s="319"/>
      <c r="AB217" s="319"/>
      <c r="AC217" s="319"/>
      <c r="AD217" s="319"/>
      <c r="AE217" s="319"/>
      <c r="AF217" s="319"/>
    </row>
    <row r="218" spans="6:32" s="295" customFormat="1">
      <c r="F218" s="296"/>
      <c r="G218" s="296"/>
      <c r="J218" s="294"/>
      <c r="K218" s="294"/>
      <c r="L218" s="294"/>
      <c r="M218" s="319"/>
      <c r="N218" s="319"/>
      <c r="O218" s="319"/>
      <c r="P218" s="319"/>
      <c r="Q218" s="319"/>
      <c r="R218" s="319"/>
      <c r="S218" s="319"/>
      <c r="T218" s="319"/>
      <c r="U218" s="319"/>
      <c r="V218" s="319"/>
      <c r="W218" s="319"/>
      <c r="X218" s="319"/>
      <c r="Y218" s="319"/>
      <c r="Z218" s="319"/>
      <c r="AA218" s="319"/>
      <c r="AB218" s="319"/>
      <c r="AC218" s="319"/>
      <c r="AD218" s="319"/>
      <c r="AE218" s="319"/>
      <c r="AF218" s="319"/>
    </row>
    <row r="219" spans="6:32" s="295" customFormat="1">
      <c r="F219" s="296"/>
      <c r="G219" s="296"/>
      <c r="J219" s="294"/>
      <c r="K219" s="294"/>
      <c r="L219" s="294"/>
      <c r="M219" s="319"/>
      <c r="N219" s="319"/>
      <c r="O219" s="319"/>
      <c r="P219" s="319"/>
      <c r="Q219" s="319"/>
      <c r="R219" s="319"/>
      <c r="S219" s="319"/>
      <c r="T219" s="319"/>
      <c r="U219" s="319"/>
      <c r="V219" s="319"/>
      <c r="W219" s="319"/>
      <c r="X219" s="319"/>
      <c r="Y219" s="319"/>
      <c r="Z219" s="319"/>
      <c r="AA219" s="319"/>
      <c r="AB219" s="319"/>
      <c r="AC219" s="319"/>
      <c r="AD219" s="319"/>
      <c r="AE219" s="319"/>
      <c r="AF219" s="319"/>
    </row>
    <row r="220" spans="6:32" s="295" customFormat="1">
      <c r="F220" s="296"/>
      <c r="G220" s="296"/>
      <c r="J220" s="294"/>
      <c r="K220" s="294"/>
      <c r="L220" s="294"/>
      <c r="M220" s="319"/>
      <c r="N220" s="319"/>
      <c r="O220" s="319"/>
      <c r="P220" s="319"/>
      <c r="Q220" s="319"/>
      <c r="R220" s="319"/>
      <c r="S220" s="319"/>
      <c r="T220" s="319"/>
      <c r="U220" s="319"/>
      <c r="V220" s="319"/>
      <c r="W220" s="319"/>
      <c r="X220" s="319"/>
      <c r="Y220" s="319"/>
      <c r="Z220" s="319"/>
      <c r="AA220" s="319"/>
      <c r="AB220" s="319"/>
      <c r="AC220" s="319"/>
      <c r="AD220" s="319"/>
      <c r="AE220" s="319"/>
      <c r="AF220" s="319"/>
    </row>
    <row r="221" spans="6:32" s="295" customFormat="1">
      <c r="F221" s="296"/>
      <c r="G221" s="296"/>
      <c r="J221" s="294"/>
      <c r="K221" s="294"/>
      <c r="L221" s="294"/>
      <c r="M221" s="319"/>
      <c r="N221" s="319"/>
      <c r="O221" s="319"/>
      <c r="P221" s="319"/>
      <c r="Q221" s="319"/>
      <c r="R221" s="319"/>
      <c r="S221" s="319"/>
      <c r="T221" s="319"/>
      <c r="U221" s="319"/>
      <c r="V221" s="319"/>
      <c r="W221" s="319"/>
      <c r="X221" s="319"/>
      <c r="Y221" s="319"/>
      <c r="Z221" s="319"/>
      <c r="AA221" s="319"/>
      <c r="AB221" s="319"/>
      <c r="AC221" s="319"/>
      <c r="AD221" s="319"/>
      <c r="AE221" s="319"/>
      <c r="AF221" s="319"/>
    </row>
    <row r="222" spans="6:32" s="295" customFormat="1">
      <c r="F222" s="296"/>
      <c r="G222" s="296"/>
      <c r="J222" s="294"/>
      <c r="K222" s="294"/>
      <c r="L222" s="294"/>
      <c r="M222" s="319"/>
      <c r="N222" s="319"/>
      <c r="O222" s="319"/>
      <c r="P222" s="319"/>
      <c r="Q222" s="319"/>
      <c r="R222" s="319"/>
      <c r="S222" s="319"/>
      <c r="T222" s="319"/>
      <c r="U222" s="319"/>
      <c r="V222" s="319"/>
      <c r="W222" s="319"/>
      <c r="X222" s="319"/>
      <c r="Y222" s="319"/>
      <c r="Z222" s="319"/>
      <c r="AA222" s="319"/>
      <c r="AB222" s="319"/>
      <c r="AC222" s="319"/>
      <c r="AD222" s="319"/>
      <c r="AE222" s="319"/>
      <c r="AF222" s="319"/>
    </row>
    <row r="223" spans="6:32" s="295" customFormat="1">
      <c r="F223" s="296"/>
      <c r="G223" s="296"/>
      <c r="J223" s="294"/>
      <c r="K223" s="294"/>
      <c r="L223" s="294"/>
      <c r="M223" s="319"/>
      <c r="N223" s="319"/>
      <c r="O223" s="319"/>
      <c r="P223" s="319"/>
      <c r="Q223" s="319"/>
      <c r="R223" s="319"/>
      <c r="S223" s="319"/>
      <c r="T223" s="319"/>
      <c r="U223" s="319"/>
      <c r="V223" s="319"/>
      <c r="W223" s="319"/>
      <c r="X223" s="319"/>
      <c r="Y223" s="319"/>
      <c r="Z223" s="319"/>
      <c r="AA223" s="319"/>
      <c r="AB223" s="319"/>
      <c r="AC223" s="319"/>
      <c r="AD223" s="319"/>
      <c r="AE223" s="319"/>
      <c r="AF223" s="319"/>
    </row>
    <row r="224" spans="6:32" s="295" customFormat="1">
      <c r="F224" s="296"/>
      <c r="G224" s="296"/>
      <c r="J224" s="294"/>
      <c r="K224" s="294"/>
      <c r="L224" s="294"/>
      <c r="M224" s="319"/>
      <c r="N224" s="319"/>
      <c r="O224" s="319"/>
      <c r="P224" s="319"/>
      <c r="Q224" s="319"/>
      <c r="R224" s="319"/>
      <c r="S224" s="319"/>
      <c r="T224" s="319"/>
      <c r="U224" s="319"/>
      <c r="V224" s="319"/>
      <c r="W224" s="319"/>
      <c r="X224" s="319"/>
      <c r="Y224" s="319"/>
      <c r="Z224" s="319"/>
      <c r="AA224" s="319"/>
      <c r="AB224" s="319"/>
      <c r="AC224" s="319"/>
      <c r="AD224" s="319"/>
      <c r="AE224" s="319"/>
      <c r="AF224" s="319"/>
    </row>
    <row r="225" spans="6:32" s="295" customFormat="1">
      <c r="F225" s="296"/>
      <c r="G225" s="296"/>
      <c r="J225" s="294"/>
      <c r="K225" s="294"/>
      <c r="L225" s="294"/>
      <c r="M225" s="319"/>
      <c r="N225" s="319"/>
      <c r="O225" s="319"/>
      <c r="P225" s="319"/>
      <c r="Q225" s="319"/>
      <c r="R225" s="319"/>
      <c r="S225" s="319"/>
      <c r="T225" s="319"/>
      <c r="U225" s="319"/>
      <c r="V225" s="319"/>
      <c r="W225" s="319"/>
      <c r="X225" s="319"/>
      <c r="Y225" s="319"/>
      <c r="Z225" s="319"/>
      <c r="AA225" s="319"/>
      <c r="AB225" s="319"/>
      <c r="AC225" s="319"/>
      <c r="AD225" s="319"/>
      <c r="AE225" s="319"/>
      <c r="AF225" s="319"/>
    </row>
    <row r="226" spans="6:32" s="295" customFormat="1">
      <c r="F226" s="296"/>
      <c r="G226" s="296"/>
      <c r="J226" s="294"/>
      <c r="K226" s="294"/>
      <c r="L226" s="294"/>
      <c r="M226" s="319"/>
      <c r="N226" s="319"/>
      <c r="O226" s="319"/>
      <c r="P226" s="319"/>
      <c r="Q226" s="319"/>
      <c r="R226" s="319"/>
      <c r="S226" s="319"/>
      <c r="T226" s="319"/>
      <c r="U226" s="319"/>
      <c r="V226" s="319"/>
      <c r="W226" s="319"/>
      <c r="X226" s="319"/>
      <c r="Y226" s="319"/>
      <c r="Z226" s="319"/>
      <c r="AA226" s="319"/>
      <c r="AB226" s="319"/>
      <c r="AC226" s="319"/>
      <c r="AD226" s="319"/>
      <c r="AE226" s="319"/>
      <c r="AF226" s="319"/>
    </row>
    <row r="227" spans="6:32" s="295" customFormat="1">
      <c r="F227" s="296"/>
      <c r="G227" s="296"/>
      <c r="J227" s="294"/>
      <c r="K227" s="294"/>
      <c r="L227" s="294"/>
      <c r="M227" s="319"/>
      <c r="N227" s="319"/>
      <c r="O227" s="319"/>
      <c r="P227" s="319"/>
      <c r="Q227" s="319"/>
      <c r="R227" s="319"/>
      <c r="S227" s="319"/>
      <c r="T227" s="319"/>
      <c r="U227" s="319"/>
      <c r="V227" s="319"/>
      <c r="W227" s="319"/>
      <c r="X227" s="319"/>
      <c r="Y227" s="319"/>
      <c r="Z227" s="319"/>
      <c r="AA227" s="319"/>
      <c r="AB227" s="319"/>
      <c r="AC227" s="319"/>
      <c r="AD227" s="319"/>
      <c r="AE227" s="319"/>
      <c r="AF227" s="319"/>
    </row>
    <row r="228" spans="6:32" s="295" customFormat="1">
      <c r="F228" s="296"/>
      <c r="G228" s="296"/>
      <c r="J228" s="294"/>
      <c r="K228" s="294"/>
      <c r="L228" s="294"/>
      <c r="M228" s="319"/>
      <c r="N228" s="319"/>
      <c r="O228" s="319"/>
      <c r="P228" s="319"/>
      <c r="Q228" s="319"/>
      <c r="R228" s="319"/>
      <c r="S228" s="319"/>
      <c r="T228" s="319"/>
      <c r="U228" s="319"/>
      <c r="V228" s="319"/>
      <c r="W228" s="319"/>
      <c r="X228" s="319"/>
      <c r="Y228" s="319"/>
      <c r="Z228" s="319"/>
      <c r="AA228" s="319"/>
      <c r="AB228" s="319"/>
      <c r="AC228" s="319"/>
      <c r="AD228" s="319"/>
      <c r="AE228" s="319"/>
      <c r="AF228" s="319"/>
    </row>
    <row r="229" spans="6:32" s="295" customFormat="1">
      <c r="F229" s="296"/>
      <c r="G229" s="296"/>
      <c r="J229" s="294"/>
      <c r="K229" s="294"/>
      <c r="L229" s="294"/>
      <c r="M229" s="319"/>
      <c r="N229" s="319"/>
      <c r="O229" s="319"/>
      <c r="P229" s="319"/>
      <c r="Q229" s="319"/>
      <c r="R229" s="319"/>
      <c r="S229" s="319"/>
      <c r="T229" s="319"/>
      <c r="U229" s="319"/>
      <c r="V229" s="319"/>
      <c r="W229" s="319"/>
      <c r="X229" s="319"/>
      <c r="Y229" s="319"/>
      <c r="Z229" s="319"/>
      <c r="AA229" s="319"/>
      <c r="AB229" s="319"/>
      <c r="AC229" s="319"/>
      <c r="AD229" s="319"/>
      <c r="AE229" s="319"/>
      <c r="AF229" s="319"/>
    </row>
    <row r="230" spans="6:32" s="295" customFormat="1">
      <c r="F230" s="296"/>
      <c r="G230" s="296"/>
      <c r="J230" s="294"/>
      <c r="K230" s="294"/>
      <c r="L230" s="294"/>
      <c r="M230" s="319"/>
      <c r="N230" s="319"/>
      <c r="O230" s="319"/>
      <c r="P230" s="319"/>
      <c r="Q230" s="319"/>
      <c r="R230" s="319"/>
      <c r="S230" s="319"/>
      <c r="T230" s="319"/>
      <c r="U230" s="319"/>
      <c r="V230" s="319"/>
      <c r="W230" s="319"/>
      <c r="X230" s="319"/>
      <c r="Y230" s="319"/>
      <c r="Z230" s="319"/>
      <c r="AA230" s="319"/>
      <c r="AB230" s="319"/>
      <c r="AC230" s="319"/>
      <c r="AD230" s="319"/>
      <c r="AE230" s="319"/>
      <c r="AF230" s="319"/>
    </row>
    <row r="231" spans="6:32" s="295" customFormat="1">
      <c r="F231" s="296"/>
      <c r="G231" s="296"/>
      <c r="J231" s="294"/>
      <c r="K231" s="294"/>
      <c r="L231" s="294"/>
      <c r="M231" s="319"/>
      <c r="N231" s="319"/>
      <c r="O231" s="319"/>
      <c r="P231" s="319"/>
      <c r="Q231" s="319"/>
      <c r="R231" s="319"/>
      <c r="S231" s="319"/>
      <c r="T231" s="319"/>
      <c r="U231" s="319"/>
      <c r="V231" s="319"/>
      <c r="W231" s="319"/>
      <c r="X231" s="319"/>
      <c r="Y231" s="319"/>
      <c r="Z231" s="319"/>
      <c r="AA231" s="319"/>
      <c r="AB231" s="319"/>
      <c r="AC231" s="319"/>
      <c r="AD231" s="319"/>
      <c r="AE231" s="319"/>
      <c r="AF231" s="319"/>
    </row>
    <row r="232" spans="6:32" s="295" customFormat="1">
      <c r="F232" s="296"/>
      <c r="G232" s="296"/>
      <c r="J232" s="294"/>
      <c r="K232" s="294"/>
      <c r="L232" s="294"/>
      <c r="M232" s="319"/>
      <c r="N232" s="319"/>
      <c r="O232" s="319"/>
      <c r="P232" s="319"/>
      <c r="Q232" s="319"/>
      <c r="R232" s="319"/>
      <c r="S232" s="319"/>
      <c r="T232" s="319"/>
      <c r="U232" s="319"/>
      <c r="V232" s="319"/>
      <c r="W232" s="319"/>
      <c r="X232" s="319"/>
      <c r="Y232" s="319"/>
      <c r="Z232" s="319"/>
      <c r="AA232" s="319"/>
      <c r="AB232" s="319"/>
      <c r="AC232" s="319"/>
      <c r="AD232" s="319"/>
      <c r="AE232" s="319"/>
      <c r="AF232" s="319"/>
    </row>
    <row r="233" spans="6:32" s="295" customFormat="1">
      <c r="F233" s="296"/>
      <c r="G233" s="296"/>
      <c r="J233" s="294"/>
      <c r="K233" s="294"/>
      <c r="L233" s="294"/>
      <c r="M233" s="319"/>
      <c r="N233" s="319"/>
      <c r="O233" s="319"/>
      <c r="P233" s="319"/>
      <c r="Q233" s="319"/>
      <c r="R233" s="319"/>
      <c r="S233" s="319"/>
      <c r="T233" s="319"/>
      <c r="U233" s="319"/>
      <c r="V233" s="319"/>
      <c r="W233" s="319"/>
      <c r="X233" s="319"/>
      <c r="Y233" s="319"/>
      <c r="Z233" s="319"/>
      <c r="AA233" s="319"/>
      <c r="AB233" s="319"/>
      <c r="AC233" s="319"/>
      <c r="AD233" s="319"/>
      <c r="AE233" s="319"/>
      <c r="AF233" s="319"/>
    </row>
    <row r="234" spans="6:32" s="295" customFormat="1">
      <c r="F234" s="296"/>
      <c r="G234" s="296"/>
      <c r="J234" s="294"/>
      <c r="K234" s="294"/>
      <c r="L234" s="294"/>
      <c r="M234" s="319"/>
      <c r="N234" s="319"/>
      <c r="O234" s="319"/>
      <c r="P234" s="319"/>
      <c r="Q234" s="319"/>
      <c r="R234" s="319"/>
      <c r="S234" s="319"/>
      <c r="T234" s="319"/>
      <c r="U234" s="319"/>
      <c r="V234" s="319"/>
      <c r="W234" s="319"/>
      <c r="X234" s="319"/>
      <c r="Y234" s="319"/>
      <c r="Z234" s="319"/>
      <c r="AA234" s="319"/>
      <c r="AB234" s="319"/>
      <c r="AC234" s="319"/>
      <c r="AD234" s="319"/>
      <c r="AE234" s="319"/>
      <c r="AF234" s="319"/>
    </row>
    <row r="235" spans="6:32" s="295" customFormat="1">
      <c r="F235" s="296"/>
      <c r="G235" s="296"/>
      <c r="J235" s="294"/>
      <c r="K235" s="294"/>
      <c r="L235" s="294"/>
      <c r="M235" s="319"/>
      <c r="N235" s="319"/>
      <c r="O235" s="319"/>
      <c r="P235" s="319"/>
      <c r="Q235" s="319"/>
      <c r="R235" s="319"/>
      <c r="S235" s="319"/>
      <c r="T235" s="319"/>
      <c r="U235" s="319"/>
      <c r="V235" s="319"/>
      <c r="W235" s="319"/>
      <c r="X235" s="319"/>
      <c r="Y235" s="319"/>
      <c r="Z235" s="319"/>
      <c r="AA235" s="319"/>
      <c r="AB235" s="319"/>
      <c r="AC235" s="319"/>
      <c r="AD235" s="319"/>
      <c r="AE235" s="319"/>
      <c r="AF235" s="319"/>
    </row>
    <row r="236" spans="6:32" s="119" customFormat="1">
      <c r="F236" s="293"/>
      <c r="G236" s="293"/>
      <c r="J236" s="294"/>
      <c r="K236" s="294"/>
      <c r="L236" s="294"/>
      <c r="M236" s="319"/>
      <c r="N236" s="319"/>
      <c r="O236" s="319"/>
      <c r="P236" s="319"/>
      <c r="Q236" s="319"/>
      <c r="R236" s="319"/>
      <c r="S236" s="319"/>
      <c r="T236" s="319"/>
      <c r="U236" s="319"/>
      <c r="V236" s="319"/>
      <c r="W236" s="319"/>
      <c r="X236" s="319"/>
      <c r="Y236" s="319"/>
      <c r="Z236" s="319"/>
      <c r="AA236" s="319"/>
      <c r="AB236" s="319"/>
      <c r="AC236" s="319"/>
      <c r="AD236" s="319"/>
      <c r="AE236" s="319"/>
      <c r="AF236" s="319"/>
    </row>
    <row r="237" spans="6:32" s="119" customFormat="1">
      <c r="F237" s="293"/>
      <c r="G237" s="293"/>
      <c r="J237" s="294"/>
      <c r="K237" s="294"/>
      <c r="L237" s="294"/>
      <c r="M237" s="319"/>
      <c r="N237" s="319"/>
      <c r="O237" s="319"/>
      <c r="P237" s="319"/>
      <c r="Q237" s="319"/>
      <c r="R237" s="319"/>
      <c r="S237" s="319"/>
      <c r="T237" s="319"/>
      <c r="U237" s="319"/>
      <c r="V237" s="319"/>
      <c r="W237" s="319"/>
      <c r="X237" s="319"/>
      <c r="Y237" s="319"/>
      <c r="Z237" s="319"/>
      <c r="AA237" s="319"/>
      <c r="AB237" s="319"/>
      <c r="AC237" s="319"/>
      <c r="AD237" s="319"/>
      <c r="AE237" s="319"/>
      <c r="AF237" s="319"/>
    </row>
    <row r="238" spans="6:32" s="119" customFormat="1">
      <c r="F238" s="293"/>
      <c r="G238" s="293"/>
      <c r="J238" s="294"/>
      <c r="K238" s="294"/>
      <c r="L238" s="294"/>
      <c r="M238" s="319"/>
      <c r="N238" s="319"/>
      <c r="O238" s="319"/>
      <c r="P238" s="319"/>
      <c r="Q238" s="319"/>
      <c r="R238" s="319"/>
      <c r="S238" s="319"/>
      <c r="T238" s="319"/>
      <c r="U238" s="319"/>
      <c r="V238" s="319"/>
      <c r="W238" s="319"/>
      <c r="X238" s="319"/>
      <c r="Y238" s="319"/>
      <c r="Z238" s="319"/>
      <c r="AA238" s="319"/>
      <c r="AB238" s="319"/>
      <c r="AC238" s="319"/>
      <c r="AD238" s="319"/>
      <c r="AE238" s="319"/>
      <c r="AF238" s="319"/>
    </row>
    <row r="239" spans="6:32" s="119" customFormat="1">
      <c r="F239" s="293"/>
      <c r="G239" s="293"/>
      <c r="J239" s="294"/>
      <c r="K239" s="294"/>
      <c r="L239" s="294"/>
      <c r="M239" s="319"/>
      <c r="N239" s="319"/>
      <c r="O239" s="319"/>
      <c r="P239" s="319"/>
      <c r="Q239" s="319"/>
      <c r="R239" s="319"/>
      <c r="S239" s="319"/>
      <c r="T239" s="319"/>
      <c r="U239" s="319"/>
      <c r="V239" s="319"/>
      <c r="W239" s="319"/>
      <c r="X239" s="319"/>
      <c r="Y239" s="319"/>
      <c r="Z239" s="319"/>
      <c r="AA239" s="319"/>
      <c r="AB239" s="319"/>
      <c r="AC239" s="319"/>
      <c r="AD239" s="319"/>
      <c r="AE239" s="319"/>
      <c r="AF239" s="319"/>
    </row>
    <row r="240" spans="6:32" s="119" customFormat="1">
      <c r="F240" s="293"/>
      <c r="G240" s="293"/>
      <c r="J240" s="294"/>
      <c r="K240" s="294"/>
      <c r="L240" s="294"/>
      <c r="M240" s="319"/>
      <c r="N240" s="319"/>
      <c r="O240" s="319"/>
      <c r="P240" s="319"/>
      <c r="Q240" s="319"/>
      <c r="R240" s="319"/>
      <c r="S240" s="319"/>
      <c r="T240" s="319"/>
      <c r="U240" s="319"/>
      <c r="V240" s="319"/>
      <c r="W240" s="319"/>
      <c r="X240" s="319"/>
      <c r="Y240" s="319"/>
      <c r="Z240" s="319"/>
      <c r="AA240" s="319"/>
      <c r="AB240" s="319"/>
      <c r="AC240" s="319"/>
      <c r="AD240" s="319"/>
      <c r="AE240" s="319"/>
      <c r="AF240" s="319"/>
    </row>
    <row r="241" spans="6:32" s="119" customFormat="1">
      <c r="F241" s="293"/>
      <c r="G241" s="293"/>
      <c r="J241" s="294"/>
      <c r="K241" s="294"/>
      <c r="L241" s="294"/>
      <c r="M241" s="319"/>
      <c r="N241" s="319"/>
      <c r="O241" s="319"/>
      <c r="P241" s="319"/>
      <c r="Q241" s="319"/>
      <c r="R241" s="319"/>
      <c r="S241" s="319"/>
      <c r="T241" s="319"/>
      <c r="U241" s="319"/>
      <c r="V241" s="319"/>
      <c r="W241" s="319"/>
      <c r="X241" s="319"/>
      <c r="Y241" s="319"/>
      <c r="Z241" s="319"/>
      <c r="AA241" s="319"/>
      <c r="AB241" s="319"/>
      <c r="AC241" s="319"/>
      <c r="AD241" s="319"/>
      <c r="AE241" s="319"/>
      <c r="AF241" s="319"/>
    </row>
    <row r="242" spans="6:32" s="119" customFormat="1">
      <c r="F242" s="293"/>
      <c r="G242" s="293"/>
      <c r="J242" s="294"/>
      <c r="K242" s="294"/>
      <c r="L242" s="294"/>
      <c r="M242" s="319"/>
      <c r="N242" s="319"/>
      <c r="O242" s="319"/>
      <c r="P242" s="319"/>
      <c r="Q242" s="319"/>
      <c r="R242" s="319"/>
      <c r="S242" s="319"/>
      <c r="T242" s="319"/>
      <c r="U242" s="319"/>
      <c r="V242" s="319"/>
      <c r="W242" s="319"/>
      <c r="X242" s="319"/>
      <c r="Y242" s="319"/>
      <c r="Z242" s="319"/>
      <c r="AA242" s="319"/>
      <c r="AB242" s="319"/>
      <c r="AC242" s="319"/>
      <c r="AD242" s="319"/>
      <c r="AE242" s="319"/>
      <c r="AF242" s="319"/>
    </row>
    <row r="243" spans="6:32" s="119" customFormat="1">
      <c r="F243" s="293"/>
      <c r="G243" s="293"/>
      <c r="J243" s="294"/>
      <c r="K243" s="294"/>
      <c r="L243" s="294"/>
      <c r="M243" s="319"/>
      <c r="N243" s="319"/>
      <c r="O243" s="319"/>
      <c r="P243" s="319"/>
      <c r="Q243" s="319"/>
      <c r="R243" s="319"/>
      <c r="S243" s="319"/>
      <c r="T243" s="319"/>
      <c r="U243" s="319"/>
      <c r="V243" s="319"/>
      <c r="W243" s="319"/>
      <c r="X243" s="319"/>
      <c r="Y243" s="319"/>
      <c r="Z243" s="319"/>
      <c r="AA243" s="319"/>
      <c r="AB243" s="319"/>
      <c r="AC243" s="319"/>
      <c r="AD243" s="319"/>
      <c r="AE243" s="319"/>
      <c r="AF243" s="319"/>
    </row>
    <row r="244" spans="6:32" s="119" customFormat="1">
      <c r="F244" s="293"/>
      <c r="G244" s="293"/>
      <c r="J244" s="294"/>
      <c r="K244" s="294"/>
      <c r="L244" s="294"/>
      <c r="M244" s="319"/>
      <c r="N244" s="319"/>
      <c r="O244" s="319"/>
      <c r="P244" s="319"/>
      <c r="Q244" s="319"/>
      <c r="R244" s="319"/>
      <c r="S244" s="319"/>
      <c r="T244" s="319"/>
      <c r="U244" s="319"/>
      <c r="V244" s="319"/>
      <c r="W244" s="319"/>
      <c r="X244" s="319"/>
      <c r="Y244" s="319"/>
      <c r="Z244" s="319"/>
      <c r="AA244" s="319"/>
      <c r="AB244" s="319"/>
      <c r="AC244" s="319"/>
      <c r="AD244" s="319"/>
      <c r="AE244" s="319"/>
      <c r="AF244" s="319"/>
    </row>
    <row r="245" spans="6:32" s="119" customFormat="1">
      <c r="F245" s="293"/>
      <c r="G245" s="293"/>
      <c r="J245" s="294"/>
      <c r="K245" s="294"/>
      <c r="L245" s="294"/>
      <c r="M245" s="319"/>
      <c r="N245" s="319"/>
      <c r="O245" s="319"/>
      <c r="P245" s="319"/>
      <c r="Q245" s="319"/>
      <c r="R245" s="319"/>
      <c r="S245" s="319"/>
      <c r="T245" s="319"/>
      <c r="U245" s="319"/>
      <c r="V245" s="319"/>
      <c r="W245" s="319"/>
      <c r="X245" s="319"/>
      <c r="Y245" s="319"/>
      <c r="Z245" s="319"/>
      <c r="AA245" s="319"/>
      <c r="AB245" s="319"/>
      <c r="AC245" s="319"/>
      <c r="AD245" s="319"/>
      <c r="AE245" s="319"/>
      <c r="AF245" s="319"/>
    </row>
    <row r="246" spans="6:32" s="119" customFormat="1">
      <c r="F246" s="293"/>
      <c r="G246" s="293"/>
      <c r="J246" s="294"/>
      <c r="K246" s="294"/>
      <c r="L246" s="294"/>
      <c r="M246" s="319"/>
      <c r="N246" s="319"/>
      <c r="O246" s="319"/>
      <c r="P246" s="319"/>
      <c r="Q246" s="319"/>
      <c r="R246" s="319"/>
      <c r="S246" s="319"/>
      <c r="T246" s="319"/>
      <c r="U246" s="319"/>
      <c r="V246" s="319"/>
      <c r="W246" s="319"/>
      <c r="X246" s="319"/>
      <c r="Y246" s="319"/>
      <c r="Z246" s="319"/>
      <c r="AA246" s="319"/>
      <c r="AB246" s="319"/>
      <c r="AC246" s="319"/>
      <c r="AD246" s="319"/>
      <c r="AE246" s="319"/>
      <c r="AF246" s="319"/>
    </row>
    <row r="247" spans="6:32" s="119" customFormat="1">
      <c r="F247" s="293"/>
      <c r="G247" s="293"/>
      <c r="J247" s="294"/>
      <c r="K247" s="294"/>
      <c r="L247" s="294"/>
      <c r="M247" s="319"/>
      <c r="N247" s="319"/>
      <c r="O247" s="319"/>
      <c r="P247" s="319"/>
      <c r="Q247" s="319"/>
      <c r="R247" s="319"/>
      <c r="S247" s="319"/>
      <c r="T247" s="319"/>
      <c r="U247" s="319"/>
      <c r="V247" s="319"/>
      <c r="W247" s="319"/>
      <c r="X247" s="319"/>
      <c r="Y247" s="319"/>
      <c r="Z247" s="319"/>
      <c r="AA247" s="319"/>
      <c r="AB247" s="319"/>
      <c r="AC247" s="319"/>
      <c r="AD247" s="319"/>
      <c r="AE247" s="319"/>
      <c r="AF247" s="319"/>
    </row>
    <row r="248" spans="6:32" s="119" customFormat="1">
      <c r="F248" s="293"/>
      <c r="G248" s="293"/>
      <c r="J248" s="294"/>
      <c r="K248" s="294"/>
      <c r="L248" s="294"/>
      <c r="M248" s="319"/>
      <c r="N248" s="319"/>
      <c r="O248" s="319"/>
      <c r="P248" s="319"/>
      <c r="Q248" s="319"/>
      <c r="R248" s="319"/>
      <c r="S248" s="319"/>
      <c r="T248" s="319"/>
      <c r="U248" s="319"/>
      <c r="V248" s="319"/>
      <c r="W248" s="319"/>
      <c r="X248" s="319"/>
      <c r="Y248" s="319"/>
      <c r="Z248" s="319"/>
      <c r="AA248" s="319"/>
      <c r="AB248" s="319"/>
      <c r="AC248" s="319"/>
      <c r="AD248" s="319"/>
      <c r="AE248" s="319"/>
      <c r="AF248" s="319"/>
    </row>
    <row r="249" spans="6:32" s="119" customFormat="1">
      <c r="F249" s="293"/>
      <c r="G249" s="293"/>
      <c r="J249" s="294"/>
      <c r="K249" s="294"/>
      <c r="L249" s="294"/>
      <c r="M249" s="319"/>
      <c r="N249" s="319"/>
      <c r="O249" s="319"/>
      <c r="P249" s="319"/>
      <c r="Q249" s="319"/>
      <c r="R249" s="319"/>
      <c r="S249" s="319"/>
      <c r="T249" s="319"/>
      <c r="U249" s="319"/>
      <c r="V249" s="319"/>
      <c r="W249" s="319"/>
      <c r="X249" s="319"/>
      <c r="Y249" s="319"/>
      <c r="Z249" s="319"/>
      <c r="AA249" s="319"/>
      <c r="AB249" s="319"/>
      <c r="AC249" s="319"/>
      <c r="AD249" s="319"/>
      <c r="AE249" s="319"/>
      <c r="AF249" s="319"/>
    </row>
    <row r="250" spans="6:32" s="119" customFormat="1">
      <c r="F250" s="293"/>
      <c r="G250" s="293"/>
      <c r="J250" s="294"/>
      <c r="K250" s="294"/>
      <c r="L250" s="294"/>
      <c r="M250" s="319"/>
      <c r="N250" s="319"/>
      <c r="O250" s="319"/>
      <c r="P250" s="319"/>
      <c r="Q250" s="319"/>
      <c r="R250" s="319"/>
      <c r="S250" s="319"/>
      <c r="T250" s="319"/>
      <c r="U250" s="319"/>
      <c r="V250" s="319"/>
      <c r="W250" s="319"/>
      <c r="X250" s="319"/>
      <c r="Y250" s="319"/>
      <c r="Z250" s="319"/>
      <c r="AA250" s="319"/>
      <c r="AB250" s="319"/>
      <c r="AC250" s="319"/>
      <c r="AD250" s="319"/>
      <c r="AE250" s="319"/>
      <c r="AF250" s="319"/>
    </row>
    <row r="251" spans="6:32" s="119" customFormat="1">
      <c r="F251" s="293"/>
      <c r="G251" s="293"/>
      <c r="J251" s="294"/>
      <c r="K251" s="294"/>
      <c r="L251" s="294"/>
      <c r="M251" s="319"/>
      <c r="N251" s="319"/>
      <c r="O251" s="319"/>
      <c r="P251" s="319"/>
      <c r="Q251" s="319"/>
      <c r="R251" s="319"/>
      <c r="S251" s="319"/>
      <c r="T251" s="319"/>
      <c r="U251" s="319"/>
      <c r="V251" s="319"/>
      <c r="W251" s="319"/>
      <c r="X251" s="319"/>
      <c r="Y251" s="319"/>
      <c r="Z251" s="319"/>
      <c r="AA251" s="319"/>
      <c r="AB251" s="319"/>
      <c r="AC251" s="319"/>
      <c r="AD251" s="319"/>
      <c r="AE251" s="319"/>
      <c r="AF251" s="319"/>
    </row>
    <row r="252" spans="6:32" s="119" customFormat="1">
      <c r="F252" s="293"/>
      <c r="G252" s="293"/>
      <c r="J252" s="294"/>
      <c r="K252" s="294"/>
      <c r="L252" s="294"/>
      <c r="M252" s="319"/>
      <c r="N252" s="319"/>
      <c r="O252" s="319"/>
      <c r="P252" s="319"/>
      <c r="Q252" s="319"/>
      <c r="R252" s="319"/>
      <c r="S252" s="319"/>
      <c r="T252" s="319"/>
      <c r="U252" s="319"/>
      <c r="V252" s="319"/>
      <c r="W252" s="319"/>
      <c r="X252" s="319"/>
      <c r="Y252" s="319"/>
      <c r="Z252" s="319"/>
      <c r="AA252" s="319"/>
      <c r="AB252" s="319"/>
      <c r="AC252" s="319"/>
      <c r="AD252" s="319"/>
      <c r="AE252" s="319"/>
      <c r="AF252" s="319"/>
    </row>
    <row r="253" spans="6:32" s="119" customFormat="1">
      <c r="F253" s="293"/>
      <c r="G253" s="293"/>
      <c r="J253" s="294"/>
      <c r="K253" s="294"/>
      <c r="L253" s="294"/>
      <c r="M253" s="319"/>
      <c r="N253" s="319"/>
      <c r="O253" s="319"/>
      <c r="P253" s="319"/>
      <c r="Q253" s="319"/>
      <c r="R253" s="319"/>
      <c r="S253" s="319"/>
      <c r="T253" s="319"/>
      <c r="U253" s="319"/>
      <c r="V253" s="319"/>
      <c r="W253" s="319"/>
      <c r="X253" s="319"/>
      <c r="Y253" s="319"/>
      <c r="Z253" s="319"/>
      <c r="AA253" s="319"/>
      <c r="AB253" s="319"/>
      <c r="AC253" s="319"/>
      <c r="AD253" s="319"/>
      <c r="AE253" s="319"/>
      <c r="AF253" s="319"/>
    </row>
    <row r="254" spans="6:32" s="119" customFormat="1">
      <c r="F254" s="293"/>
      <c r="G254" s="293"/>
      <c r="J254" s="294"/>
      <c r="K254" s="294"/>
      <c r="L254" s="294"/>
      <c r="M254" s="319"/>
      <c r="N254" s="319"/>
      <c r="O254" s="319"/>
      <c r="P254" s="319"/>
      <c r="Q254" s="319"/>
      <c r="R254" s="319"/>
      <c r="S254" s="319"/>
      <c r="T254" s="319"/>
      <c r="U254" s="319"/>
      <c r="V254" s="319"/>
      <c r="W254" s="319"/>
      <c r="X254" s="319"/>
      <c r="Y254" s="319"/>
      <c r="Z254" s="319"/>
      <c r="AA254" s="319"/>
      <c r="AB254" s="319"/>
      <c r="AC254" s="319"/>
      <c r="AD254" s="319"/>
      <c r="AE254" s="319"/>
      <c r="AF254" s="319"/>
    </row>
    <row r="255" spans="6:32" s="119" customFormat="1">
      <c r="F255" s="293"/>
      <c r="G255" s="293"/>
      <c r="J255" s="294"/>
      <c r="K255" s="294"/>
      <c r="L255" s="294"/>
      <c r="M255" s="319"/>
      <c r="N255" s="319"/>
      <c r="O255" s="319"/>
      <c r="P255" s="319"/>
      <c r="Q255" s="319"/>
      <c r="R255" s="319"/>
      <c r="S255" s="319"/>
      <c r="T255" s="319"/>
      <c r="U255" s="319"/>
      <c r="V255" s="319"/>
      <c r="W255" s="319"/>
      <c r="X255" s="319"/>
      <c r="Y255" s="319"/>
      <c r="Z255" s="319"/>
      <c r="AA255" s="319"/>
      <c r="AB255" s="319"/>
      <c r="AC255" s="319"/>
      <c r="AD255" s="319"/>
      <c r="AE255" s="319"/>
      <c r="AF255" s="319"/>
    </row>
    <row r="256" spans="6:32" s="119" customFormat="1">
      <c r="F256" s="293"/>
      <c r="G256" s="293"/>
      <c r="J256" s="294"/>
      <c r="K256" s="294"/>
      <c r="L256" s="294"/>
      <c r="M256" s="319"/>
      <c r="N256" s="319"/>
      <c r="O256" s="319"/>
      <c r="P256" s="319"/>
      <c r="Q256" s="319"/>
      <c r="R256" s="319"/>
      <c r="S256" s="319"/>
      <c r="T256" s="319"/>
      <c r="U256" s="319"/>
      <c r="V256" s="319"/>
      <c r="W256" s="319"/>
      <c r="X256" s="319"/>
      <c r="Y256" s="319"/>
      <c r="Z256" s="319"/>
      <c r="AA256" s="319"/>
      <c r="AB256" s="319"/>
      <c r="AC256" s="319"/>
      <c r="AD256" s="319"/>
      <c r="AE256" s="319"/>
      <c r="AF256" s="319"/>
    </row>
    <row r="257" spans="6:32" s="119" customFormat="1">
      <c r="F257" s="293"/>
      <c r="G257" s="293"/>
      <c r="J257" s="294"/>
      <c r="K257" s="294"/>
      <c r="L257" s="294"/>
      <c r="M257" s="319"/>
      <c r="N257" s="319"/>
      <c r="O257" s="319"/>
      <c r="P257" s="319"/>
      <c r="Q257" s="319"/>
      <c r="R257" s="319"/>
      <c r="S257" s="319"/>
      <c r="T257" s="319"/>
      <c r="U257" s="319"/>
      <c r="V257" s="319"/>
      <c r="W257" s="319"/>
      <c r="X257" s="319"/>
      <c r="Y257" s="319"/>
      <c r="Z257" s="319"/>
      <c r="AA257" s="319"/>
      <c r="AB257" s="319"/>
      <c r="AC257" s="319"/>
      <c r="AD257" s="319"/>
      <c r="AE257" s="319"/>
      <c r="AF257" s="319"/>
    </row>
    <row r="258" spans="6:32" s="119" customFormat="1">
      <c r="F258" s="293"/>
      <c r="G258" s="293"/>
      <c r="J258" s="294"/>
      <c r="K258" s="294"/>
      <c r="L258" s="294"/>
      <c r="M258" s="319"/>
      <c r="N258" s="319"/>
      <c r="O258" s="319"/>
      <c r="P258" s="319"/>
      <c r="Q258" s="319"/>
      <c r="R258" s="319"/>
      <c r="S258" s="319"/>
      <c r="T258" s="319"/>
      <c r="U258" s="319"/>
      <c r="V258" s="319"/>
      <c r="W258" s="319"/>
      <c r="X258" s="319"/>
      <c r="Y258" s="319"/>
      <c r="Z258" s="319"/>
      <c r="AA258" s="319"/>
      <c r="AB258" s="319"/>
      <c r="AC258" s="319"/>
      <c r="AD258" s="319"/>
      <c r="AE258" s="319"/>
      <c r="AF258" s="319"/>
    </row>
    <row r="259" spans="6:32" s="119" customFormat="1">
      <c r="F259" s="293"/>
      <c r="G259" s="293"/>
      <c r="J259" s="294"/>
      <c r="K259" s="294"/>
      <c r="L259" s="294"/>
      <c r="M259" s="319"/>
      <c r="N259" s="319"/>
      <c r="O259" s="319"/>
      <c r="P259" s="319"/>
      <c r="Q259" s="319"/>
      <c r="R259" s="319"/>
      <c r="S259" s="319"/>
      <c r="T259" s="319"/>
      <c r="U259" s="319"/>
      <c r="V259" s="319"/>
      <c r="W259" s="319"/>
      <c r="X259" s="319"/>
      <c r="Y259" s="319"/>
      <c r="Z259" s="319"/>
      <c r="AA259" s="319"/>
      <c r="AB259" s="319"/>
      <c r="AC259" s="319"/>
      <c r="AD259" s="319"/>
      <c r="AE259" s="319"/>
      <c r="AF259" s="319"/>
    </row>
    <row r="260" spans="6:32" s="119" customFormat="1">
      <c r="F260" s="293"/>
      <c r="G260" s="293"/>
      <c r="J260" s="294"/>
      <c r="K260" s="294"/>
      <c r="L260" s="294"/>
      <c r="M260" s="319"/>
      <c r="N260" s="319"/>
      <c r="O260" s="319"/>
      <c r="P260" s="319"/>
      <c r="Q260" s="319"/>
      <c r="R260" s="319"/>
      <c r="S260" s="319"/>
      <c r="T260" s="319"/>
      <c r="U260" s="319"/>
      <c r="V260" s="319"/>
      <c r="W260" s="319"/>
      <c r="X260" s="319"/>
      <c r="Y260" s="319"/>
      <c r="Z260" s="319"/>
      <c r="AA260" s="319"/>
      <c r="AB260" s="319"/>
      <c r="AC260" s="319"/>
      <c r="AD260" s="319"/>
      <c r="AE260" s="319"/>
      <c r="AF260" s="319"/>
    </row>
    <row r="261" spans="6:32" s="119" customFormat="1">
      <c r="F261" s="293"/>
      <c r="G261" s="293"/>
      <c r="J261" s="294"/>
      <c r="K261" s="294"/>
      <c r="L261" s="294"/>
      <c r="M261" s="319"/>
      <c r="N261" s="319"/>
      <c r="O261" s="319"/>
      <c r="P261" s="319"/>
      <c r="Q261" s="319"/>
      <c r="R261" s="319"/>
      <c r="S261" s="319"/>
      <c r="T261" s="319"/>
      <c r="U261" s="319"/>
      <c r="V261" s="319"/>
      <c r="W261" s="319"/>
      <c r="X261" s="319"/>
      <c r="Y261" s="319"/>
      <c r="Z261" s="319"/>
      <c r="AA261" s="319"/>
      <c r="AB261" s="319"/>
      <c r="AC261" s="319"/>
      <c r="AD261" s="319"/>
      <c r="AE261" s="319"/>
      <c r="AF261" s="319"/>
    </row>
    <row r="262" spans="6:32" s="119" customFormat="1">
      <c r="F262" s="293"/>
      <c r="G262" s="293"/>
      <c r="J262" s="294"/>
      <c r="K262" s="294"/>
      <c r="L262" s="294"/>
      <c r="M262" s="319"/>
      <c r="N262" s="319"/>
      <c r="O262" s="319"/>
      <c r="P262" s="319"/>
      <c r="Q262" s="319"/>
      <c r="R262" s="319"/>
      <c r="S262" s="319"/>
      <c r="T262" s="319"/>
      <c r="U262" s="319"/>
      <c r="V262" s="319"/>
      <c r="W262" s="319"/>
      <c r="X262" s="319"/>
      <c r="Y262" s="319"/>
      <c r="Z262" s="319"/>
      <c r="AA262" s="319"/>
      <c r="AB262" s="319"/>
      <c r="AC262" s="319"/>
      <c r="AD262" s="319"/>
      <c r="AE262" s="319"/>
      <c r="AF262" s="319"/>
    </row>
    <row r="263" spans="6:32" s="119" customFormat="1">
      <c r="F263" s="293"/>
      <c r="G263" s="293"/>
      <c r="J263" s="294"/>
      <c r="K263" s="294"/>
      <c r="L263" s="294"/>
      <c r="M263" s="319"/>
      <c r="N263" s="319"/>
      <c r="O263" s="319"/>
      <c r="P263" s="319"/>
      <c r="Q263" s="319"/>
      <c r="R263" s="319"/>
      <c r="S263" s="319"/>
      <c r="T263" s="319"/>
      <c r="U263" s="319"/>
      <c r="V263" s="319"/>
      <c r="W263" s="319"/>
      <c r="X263" s="319"/>
      <c r="Y263" s="319"/>
      <c r="Z263" s="319"/>
      <c r="AA263" s="319"/>
      <c r="AB263" s="319"/>
      <c r="AC263" s="319"/>
      <c r="AD263" s="319"/>
      <c r="AE263" s="319"/>
      <c r="AF263" s="319"/>
    </row>
    <row r="264" spans="6:32" s="119" customFormat="1">
      <c r="F264" s="293"/>
      <c r="G264" s="293"/>
      <c r="J264" s="294"/>
      <c r="K264" s="294"/>
      <c r="L264" s="294"/>
      <c r="M264" s="319"/>
      <c r="N264" s="319"/>
      <c r="O264" s="319"/>
      <c r="P264" s="319"/>
      <c r="Q264" s="319"/>
      <c r="R264" s="319"/>
      <c r="S264" s="319"/>
      <c r="T264" s="319"/>
      <c r="U264" s="319"/>
      <c r="V264" s="319"/>
      <c r="W264" s="319"/>
      <c r="X264" s="319"/>
      <c r="Y264" s="319"/>
      <c r="Z264" s="319"/>
      <c r="AA264" s="319"/>
      <c r="AB264" s="319"/>
      <c r="AC264" s="319"/>
      <c r="AD264" s="319"/>
      <c r="AE264" s="319"/>
      <c r="AF264" s="319"/>
    </row>
    <row r="265" spans="6:32" s="119" customFormat="1">
      <c r="F265" s="293"/>
      <c r="G265" s="293"/>
      <c r="J265" s="294"/>
      <c r="K265" s="294"/>
      <c r="L265" s="294"/>
      <c r="M265" s="319"/>
      <c r="N265" s="319"/>
      <c r="O265" s="319"/>
      <c r="P265" s="319"/>
      <c r="Q265" s="319"/>
      <c r="R265" s="319"/>
      <c r="S265" s="319"/>
      <c r="T265" s="319"/>
      <c r="U265" s="319"/>
      <c r="V265" s="319"/>
      <c r="W265" s="319"/>
      <c r="X265" s="319"/>
      <c r="Y265" s="319"/>
      <c r="Z265" s="319"/>
      <c r="AA265" s="319"/>
      <c r="AB265" s="319"/>
      <c r="AC265" s="319"/>
      <c r="AD265" s="319"/>
      <c r="AE265" s="319"/>
      <c r="AF265" s="319"/>
    </row>
    <row r="266" spans="6:32" s="119" customFormat="1">
      <c r="F266" s="293"/>
      <c r="G266" s="293"/>
      <c r="J266" s="294"/>
      <c r="K266" s="294"/>
      <c r="L266" s="294"/>
      <c r="M266" s="319"/>
      <c r="N266" s="319"/>
      <c r="O266" s="319"/>
      <c r="P266" s="319"/>
      <c r="Q266" s="319"/>
      <c r="R266" s="319"/>
      <c r="S266" s="319"/>
      <c r="T266" s="319"/>
      <c r="U266" s="319"/>
      <c r="V266" s="319"/>
      <c r="W266" s="319"/>
      <c r="X266" s="319"/>
      <c r="Y266" s="319"/>
      <c r="Z266" s="319"/>
      <c r="AA266" s="319"/>
      <c r="AB266" s="319"/>
      <c r="AC266" s="319"/>
      <c r="AD266" s="319"/>
      <c r="AE266" s="319"/>
      <c r="AF266" s="319"/>
    </row>
    <row r="267" spans="6:32" s="119" customFormat="1">
      <c r="F267" s="293"/>
      <c r="G267" s="293"/>
      <c r="J267" s="294"/>
      <c r="K267" s="294"/>
      <c r="L267" s="294"/>
      <c r="M267" s="319"/>
      <c r="N267" s="319"/>
      <c r="O267" s="319"/>
      <c r="P267" s="319"/>
      <c r="Q267" s="319"/>
      <c r="R267" s="319"/>
      <c r="S267" s="319"/>
      <c r="T267" s="319"/>
      <c r="U267" s="319"/>
      <c r="V267" s="319"/>
      <c r="W267" s="319"/>
      <c r="X267" s="319"/>
      <c r="Y267" s="319"/>
      <c r="Z267" s="319"/>
      <c r="AA267" s="319"/>
      <c r="AB267" s="319"/>
      <c r="AC267" s="319"/>
      <c r="AD267" s="319"/>
      <c r="AE267" s="319"/>
      <c r="AF267" s="319"/>
    </row>
    <row r="268" spans="6:32" s="119" customFormat="1">
      <c r="F268" s="293"/>
      <c r="G268" s="293"/>
      <c r="J268" s="294"/>
      <c r="K268" s="294"/>
      <c r="L268" s="294"/>
      <c r="M268" s="319"/>
      <c r="N268" s="319"/>
      <c r="O268" s="319"/>
      <c r="P268" s="319"/>
      <c r="Q268" s="319"/>
      <c r="R268" s="319"/>
      <c r="S268" s="319"/>
      <c r="T268" s="319"/>
      <c r="U268" s="319"/>
      <c r="V268" s="319"/>
      <c r="W268" s="319"/>
      <c r="X268" s="319"/>
      <c r="Y268" s="319"/>
      <c r="Z268" s="319"/>
      <c r="AA268" s="319"/>
      <c r="AB268" s="319"/>
      <c r="AC268" s="319"/>
      <c r="AD268" s="319"/>
      <c r="AE268" s="319"/>
      <c r="AF268" s="319"/>
    </row>
    <row r="269" spans="6:32" s="119" customFormat="1">
      <c r="F269" s="293"/>
      <c r="G269" s="293"/>
      <c r="J269" s="294"/>
      <c r="K269" s="294"/>
      <c r="L269" s="294"/>
      <c r="M269" s="319"/>
      <c r="N269" s="319"/>
      <c r="O269" s="319"/>
      <c r="P269" s="319"/>
      <c r="Q269" s="319"/>
      <c r="R269" s="319"/>
      <c r="S269" s="319"/>
      <c r="T269" s="319"/>
      <c r="U269" s="319"/>
      <c r="V269" s="319"/>
      <c r="W269" s="319"/>
      <c r="X269" s="319"/>
      <c r="Y269" s="319"/>
      <c r="Z269" s="319"/>
      <c r="AA269" s="319"/>
      <c r="AB269" s="319"/>
      <c r="AC269" s="319"/>
      <c r="AD269" s="319"/>
      <c r="AE269" s="319"/>
      <c r="AF269" s="319"/>
    </row>
    <row r="270" spans="6:32" s="119" customFormat="1">
      <c r="F270" s="293"/>
      <c r="G270" s="293"/>
      <c r="J270" s="294"/>
      <c r="K270" s="294"/>
      <c r="L270" s="294"/>
      <c r="M270" s="319"/>
      <c r="N270" s="319"/>
      <c r="O270" s="319"/>
      <c r="P270" s="319"/>
      <c r="Q270" s="319"/>
      <c r="R270" s="319"/>
      <c r="S270" s="319"/>
      <c r="T270" s="319"/>
      <c r="U270" s="319"/>
      <c r="V270" s="319"/>
      <c r="W270" s="319"/>
      <c r="X270" s="319"/>
      <c r="Y270" s="319"/>
      <c r="Z270" s="319"/>
      <c r="AA270" s="319"/>
      <c r="AB270" s="319"/>
      <c r="AC270" s="319"/>
      <c r="AD270" s="319"/>
      <c r="AE270" s="319"/>
      <c r="AF270" s="319"/>
    </row>
    <row r="271" spans="6:32" s="119" customFormat="1">
      <c r="F271" s="293"/>
      <c r="G271" s="293"/>
      <c r="J271" s="294"/>
      <c r="K271" s="294"/>
      <c r="L271" s="294"/>
      <c r="M271" s="319"/>
      <c r="N271" s="319"/>
      <c r="O271" s="319"/>
      <c r="P271" s="319"/>
      <c r="Q271" s="319"/>
      <c r="R271" s="319"/>
      <c r="S271" s="319"/>
      <c r="T271" s="319"/>
      <c r="U271" s="319"/>
      <c r="V271" s="319"/>
      <c r="W271" s="319"/>
      <c r="X271" s="319"/>
      <c r="Y271" s="319"/>
      <c r="Z271" s="319"/>
      <c r="AA271" s="319"/>
      <c r="AB271" s="319"/>
      <c r="AC271" s="319"/>
      <c r="AD271" s="319"/>
      <c r="AE271" s="319"/>
      <c r="AF271" s="319"/>
    </row>
    <row r="272" spans="6:32" s="119" customFormat="1">
      <c r="F272" s="293"/>
      <c r="G272" s="293"/>
      <c r="J272" s="294"/>
      <c r="K272" s="294"/>
      <c r="L272" s="294"/>
      <c r="M272" s="319"/>
      <c r="N272" s="319"/>
      <c r="O272" s="319"/>
      <c r="P272" s="319"/>
      <c r="Q272" s="319"/>
      <c r="R272" s="319"/>
      <c r="S272" s="319"/>
      <c r="T272" s="319"/>
      <c r="U272" s="319"/>
      <c r="V272" s="319"/>
      <c r="W272" s="319"/>
      <c r="X272" s="319"/>
      <c r="Y272" s="319"/>
      <c r="Z272" s="319"/>
      <c r="AA272" s="319"/>
      <c r="AB272" s="319"/>
      <c r="AC272" s="319"/>
      <c r="AD272" s="319"/>
      <c r="AE272" s="319"/>
      <c r="AF272" s="319"/>
    </row>
    <row r="273" spans="6:32" s="119" customFormat="1">
      <c r="F273" s="293"/>
      <c r="G273" s="293"/>
      <c r="J273" s="294"/>
      <c r="K273" s="294"/>
      <c r="L273" s="294"/>
      <c r="M273" s="319"/>
      <c r="N273" s="319"/>
      <c r="O273" s="319"/>
      <c r="P273" s="319"/>
      <c r="Q273" s="319"/>
      <c r="R273" s="319"/>
      <c r="S273" s="319"/>
      <c r="T273" s="319"/>
      <c r="U273" s="319"/>
      <c r="V273" s="319"/>
      <c r="W273" s="319"/>
      <c r="X273" s="319"/>
      <c r="Y273" s="319"/>
      <c r="Z273" s="319"/>
      <c r="AA273" s="319"/>
      <c r="AB273" s="319"/>
      <c r="AC273" s="319"/>
      <c r="AD273" s="319"/>
      <c r="AE273" s="319"/>
      <c r="AF273" s="319"/>
    </row>
    <row r="274" spans="6:32" s="119" customFormat="1">
      <c r="F274" s="293"/>
      <c r="G274" s="293"/>
      <c r="J274" s="294"/>
      <c r="K274" s="294"/>
      <c r="L274" s="294"/>
      <c r="M274" s="319"/>
      <c r="N274" s="319"/>
      <c r="O274" s="319"/>
      <c r="P274" s="319"/>
      <c r="Q274" s="319"/>
      <c r="R274" s="319"/>
      <c r="S274" s="319"/>
      <c r="T274" s="319"/>
      <c r="U274" s="319"/>
      <c r="V274" s="319"/>
      <c r="W274" s="319"/>
      <c r="X274" s="319"/>
      <c r="Y274" s="319"/>
      <c r="Z274" s="319"/>
      <c r="AA274" s="319"/>
      <c r="AB274" s="319"/>
      <c r="AC274" s="319"/>
      <c r="AD274" s="319"/>
      <c r="AE274" s="319"/>
      <c r="AF274" s="319"/>
    </row>
    <row r="275" spans="6:32" s="119" customFormat="1">
      <c r="F275" s="293"/>
      <c r="G275" s="293"/>
      <c r="J275" s="294"/>
      <c r="K275" s="294"/>
      <c r="L275" s="294"/>
      <c r="M275" s="319"/>
      <c r="N275" s="319"/>
      <c r="O275" s="319"/>
      <c r="P275" s="319"/>
      <c r="Q275" s="319"/>
      <c r="R275" s="319"/>
      <c r="S275" s="319"/>
      <c r="T275" s="319"/>
      <c r="U275" s="319"/>
      <c r="V275" s="319"/>
      <c r="W275" s="319"/>
      <c r="X275" s="319"/>
      <c r="Y275" s="319"/>
      <c r="Z275" s="319"/>
      <c r="AA275" s="319"/>
      <c r="AB275" s="319"/>
      <c r="AC275" s="319"/>
      <c r="AD275" s="319"/>
      <c r="AE275" s="319"/>
      <c r="AF275" s="319"/>
    </row>
    <row r="276" spans="6:32" s="119" customFormat="1">
      <c r="F276" s="293"/>
      <c r="G276" s="293"/>
      <c r="J276" s="294"/>
      <c r="K276" s="294"/>
      <c r="L276" s="294"/>
      <c r="M276" s="319"/>
      <c r="N276" s="319"/>
      <c r="O276" s="319"/>
      <c r="P276" s="319"/>
      <c r="Q276" s="319"/>
      <c r="R276" s="319"/>
      <c r="S276" s="319"/>
      <c r="T276" s="319"/>
      <c r="U276" s="319"/>
      <c r="V276" s="319"/>
      <c r="W276" s="319"/>
      <c r="X276" s="319"/>
      <c r="Y276" s="319"/>
      <c r="Z276" s="319"/>
      <c r="AA276" s="319"/>
      <c r="AB276" s="319"/>
      <c r="AC276" s="319"/>
      <c r="AD276" s="319"/>
      <c r="AE276" s="319"/>
      <c r="AF276" s="319"/>
    </row>
    <row r="277" spans="6:32" s="119" customFormat="1">
      <c r="F277" s="293"/>
      <c r="G277" s="293"/>
      <c r="J277" s="294"/>
      <c r="K277" s="294"/>
      <c r="L277" s="294"/>
      <c r="M277" s="319"/>
      <c r="N277" s="319"/>
      <c r="O277" s="319"/>
      <c r="P277" s="319"/>
      <c r="Q277" s="319"/>
      <c r="R277" s="319"/>
      <c r="S277" s="319"/>
      <c r="T277" s="319"/>
      <c r="U277" s="319"/>
      <c r="V277" s="319"/>
      <c r="W277" s="319"/>
      <c r="X277" s="319"/>
      <c r="Y277" s="319"/>
      <c r="Z277" s="319"/>
      <c r="AA277" s="319"/>
      <c r="AB277" s="319"/>
      <c r="AC277" s="319"/>
      <c r="AD277" s="319"/>
      <c r="AE277" s="319"/>
      <c r="AF277" s="319"/>
    </row>
    <row r="278" spans="6:32" s="119" customFormat="1">
      <c r="F278" s="293"/>
      <c r="G278" s="293"/>
      <c r="J278" s="294"/>
      <c r="K278" s="294"/>
      <c r="L278" s="294"/>
      <c r="M278" s="319"/>
      <c r="N278" s="319"/>
      <c r="O278" s="319"/>
      <c r="P278" s="319"/>
      <c r="Q278" s="319"/>
      <c r="R278" s="319"/>
      <c r="S278" s="319"/>
      <c r="T278" s="319"/>
      <c r="U278" s="319"/>
      <c r="V278" s="319"/>
      <c r="W278" s="319"/>
      <c r="X278" s="319"/>
      <c r="Y278" s="319"/>
      <c r="Z278" s="319"/>
      <c r="AA278" s="319"/>
      <c r="AB278" s="319"/>
      <c r="AC278" s="319"/>
      <c r="AD278" s="319"/>
      <c r="AE278" s="319"/>
      <c r="AF278" s="319"/>
    </row>
    <row r="279" spans="6:32" s="119" customFormat="1">
      <c r="F279" s="293"/>
      <c r="G279" s="293"/>
      <c r="J279" s="294"/>
      <c r="K279" s="294"/>
      <c r="L279" s="294"/>
      <c r="M279" s="319"/>
      <c r="N279" s="319"/>
      <c r="O279" s="319"/>
      <c r="P279" s="319"/>
      <c r="Q279" s="319"/>
      <c r="R279" s="319"/>
      <c r="S279" s="319"/>
      <c r="T279" s="319"/>
      <c r="U279" s="319"/>
      <c r="V279" s="319"/>
      <c r="W279" s="319"/>
      <c r="X279" s="319"/>
      <c r="Y279" s="319"/>
      <c r="Z279" s="319"/>
      <c r="AA279" s="319"/>
      <c r="AB279" s="319"/>
      <c r="AC279" s="319"/>
      <c r="AD279" s="319"/>
      <c r="AE279" s="319"/>
      <c r="AF279" s="319"/>
    </row>
    <row r="280" spans="6:32" s="119" customFormat="1">
      <c r="F280" s="293"/>
      <c r="G280" s="293"/>
      <c r="J280" s="294"/>
      <c r="K280" s="294"/>
      <c r="L280" s="294"/>
      <c r="M280" s="319"/>
      <c r="N280" s="319"/>
      <c r="O280" s="319"/>
      <c r="P280" s="319"/>
      <c r="Q280" s="319"/>
      <c r="R280" s="319"/>
      <c r="S280" s="319"/>
      <c r="T280" s="319"/>
      <c r="U280" s="319"/>
      <c r="V280" s="319"/>
      <c r="W280" s="319"/>
      <c r="X280" s="319"/>
      <c r="Y280" s="319"/>
      <c r="Z280" s="319"/>
      <c r="AA280" s="319"/>
      <c r="AB280" s="319"/>
      <c r="AC280" s="319"/>
      <c r="AD280" s="319"/>
      <c r="AE280" s="319"/>
      <c r="AF280" s="319"/>
    </row>
    <row r="281" spans="6:32" s="119" customFormat="1">
      <c r="F281" s="293"/>
      <c r="G281" s="293"/>
      <c r="J281" s="294"/>
      <c r="K281" s="294"/>
      <c r="L281" s="294"/>
      <c r="M281" s="319"/>
      <c r="N281" s="319"/>
      <c r="O281" s="319"/>
      <c r="P281" s="319"/>
      <c r="Q281" s="319"/>
      <c r="R281" s="319"/>
      <c r="S281" s="319"/>
      <c r="T281" s="319"/>
      <c r="U281" s="319"/>
      <c r="V281" s="319"/>
      <c r="W281" s="319"/>
      <c r="X281" s="319"/>
      <c r="Y281" s="319"/>
      <c r="Z281" s="319"/>
      <c r="AA281" s="319"/>
      <c r="AB281" s="319"/>
      <c r="AC281" s="319"/>
      <c r="AD281" s="319"/>
      <c r="AE281" s="319"/>
      <c r="AF281" s="319"/>
    </row>
    <row r="282" spans="6:32" s="119" customFormat="1">
      <c r="F282" s="293"/>
      <c r="G282" s="293"/>
      <c r="J282" s="294"/>
      <c r="K282" s="294"/>
      <c r="L282" s="294"/>
      <c r="M282" s="319"/>
      <c r="N282" s="319"/>
      <c r="O282" s="319"/>
      <c r="P282" s="319"/>
      <c r="Q282" s="319"/>
      <c r="R282" s="319"/>
      <c r="S282" s="319"/>
      <c r="T282" s="319"/>
      <c r="U282" s="319"/>
      <c r="V282" s="319"/>
      <c r="W282" s="319"/>
      <c r="X282" s="319"/>
      <c r="Y282" s="319"/>
      <c r="Z282" s="319"/>
      <c r="AA282" s="319"/>
      <c r="AB282" s="319"/>
      <c r="AC282" s="319"/>
      <c r="AD282" s="319"/>
      <c r="AE282" s="319"/>
      <c r="AF282" s="319"/>
    </row>
    <row r="283" spans="6:32" s="119" customFormat="1">
      <c r="F283" s="293"/>
      <c r="G283" s="293"/>
      <c r="J283" s="294"/>
      <c r="K283" s="294"/>
      <c r="L283" s="294"/>
      <c r="M283" s="319"/>
      <c r="N283" s="319"/>
      <c r="O283" s="319"/>
      <c r="P283" s="319"/>
      <c r="Q283" s="319"/>
      <c r="R283" s="319"/>
      <c r="S283" s="319"/>
      <c r="T283" s="319"/>
      <c r="U283" s="319"/>
      <c r="V283" s="319"/>
      <c r="W283" s="319"/>
      <c r="X283" s="319"/>
      <c r="Y283" s="319"/>
      <c r="Z283" s="319"/>
      <c r="AA283" s="319"/>
      <c r="AB283" s="319"/>
      <c r="AC283" s="319"/>
      <c r="AD283" s="319"/>
      <c r="AE283" s="319"/>
      <c r="AF283" s="319"/>
    </row>
    <row r="284" spans="6:32" s="119" customFormat="1">
      <c r="F284" s="293"/>
      <c r="G284" s="293"/>
      <c r="J284" s="294"/>
      <c r="K284" s="294"/>
      <c r="L284" s="294"/>
      <c r="M284" s="319"/>
      <c r="N284" s="319"/>
      <c r="O284" s="319"/>
      <c r="P284" s="319"/>
      <c r="Q284" s="319"/>
      <c r="R284" s="319"/>
      <c r="S284" s="319"/>
      <c r="T284" s="319"/>
      <c r="U284" s="319"/>
      <c r="V284" s="319"/>
      <c r="W284" s="319"/>
      <c r="X284" s="319"/>
      <c r="Y284" s="319"/>
      <c r="Z284" s="319"/>
      <c r="AA284" s="319"/>
      <c r="AB284" s="319"/>
      <c r="AC284" s="319"/>
      <c r="AD284" s="319"/>
      <c r="AE284" s="319"/>
      <c r="AF284" s="319"/>
    </row>
    <row r="285" spans="6:32" s="119" customFormat="1">
      <c r="F285" s="293"/>
      <c r="G285" s="293"/>
      <c r="J285" s="294"/>
      <c r="K285" s="294"/>
      <c r="L285" s="294"/>
      <c r="M285" s="319"/>
      <c r="N285" s="319"/>
      <c r="O285" s="319"/>
      <c r="P285" s="319"/>
      <c r="Q285" s="319"/>
      <c r="R285" s="319"/>
      <c r="S285" s="319"/>
      <c r="T285" s="319"/>
      <c r="U285" s="319"/>
      <c r="V285" s="319"/>
      <c r="W285" s="319"/>
      <c r="X285" s="319"/>
      <c r="Y285" s="319"/>
      <c r="Z285" s="319"/>
      <c r="AA285" s="319"/>
      <c r="AB285" s="319"/>
      <c r="AC285" s="319"/>
      <c r="AD285" s="319"/>
      <c r="AE285" s="319"/>
      <c r="AF285" s="319"/>
    </row>
    <row r="286" spans="6:32" s="119" customFormat="1">
      <c r="F286" s="293"/>
      <c r="G286" s="293"/>
      <c r="J286" s="294"/>
      <c r="K286" s="294"/>
      <c r="L286" s="294"/>
      <c r="M286" s="319"/>
      <c r="N286" s="319"/>
      <c r="O286" s="319"/>
      <c r="P286" s="319"/>
      <c r="Q286" s="319"/>
      <c r="R286" s="319"/>
      <c r="S286" s="319"/>
      <c r="T286" s="319"/>
      <c r="U286" s="319"/>
      <c r="V286" s="319"/>
      <c r="W286" s="319"/>
      <c r="X286" s="319"/>
      <c r="Y286" s="319"/>
      <c r="Z286" s="319"/>
      <c r="AA286" s="319"/>
      <c r="AB286" s="319"/>
      <c r="AC286" s="319"/>
      <c r="AD286" s="319"/>
      <c r="AE286" s="319"/>
      <c r="AF286" s="319"/>
    </row>
    <row r="287" spans="6:32" s="119" customFormat="1">
      <c r="F287" s="293"/>
      <c r="G287" s="293"/>
      <c r="J287" s="294"/>
      <c r="K287" s="294"/>
      <c r="L287" s="294"/>
      <c r="M287" s="319"/>
      <c r="N287" s="319"/>
      <c r="O287" s="319"/>
      <c r="P287" s="319"/>
      <c r="Q287" s="319"/>
      <c r="R287" s="319"/>
      <c r="S287" s="319"/>
      <c r="T287" s="319"/>
      <c r="U287" s="319"/>
      <c r="V287" s="319"/>
      <c r="W287" s="319"/>
      <c r="X287" s="319"/>
      <c r="Y287" s="319"/>
      <c r="Z287" s="319"/>
      <c r="AA287" s="319"/>
      <c r="AB287" s="319"/>
      <c r="AC287" s="319"/>
      <c r="AD287" s="319"/>
      <c r="AE287" s="319"/>
      <c r="AF287" s="319"/>
    </row>
    <row r="288" spans="6:32" s="119" customFormat="1">
      <c r="F288" s="293"/>
      <c r="G288" s="293"/>
      <c r="J288" s="294"/>
      <c r="K288" s="294"/>
      <c r="L288" s="294"/>
      <c r="M288" s="319"/>
      <c r="N288" s="319"/>
      <c r="O288" s="319"/>
      <c r="P288" s="319"/>
      <c r="Q288" s="319"/>
      <c r="R288" s="319"/>
      <c r="S288" s="319"/>
      <c r="T288" s="319"/>
      <c r="U288" s="319"/>
      <c r="V288" s="319"/>
      <c r="W288" s="319"/>
      <c r="X288" s="319"/>
      <c r="Y288" s="319"/>
      <c r="Z288" s="319"/>
      <c r="AA288" s="319"/>
      <c r="AB288" s="319"/>
      <c r="AC288" s="319"/>
      <c r="AD288" s="319"/>
      <c r="AE288" s="319"/>
      <c r="AF288" s="319"/>
    </row>
    <row r="289" spans="6:32" s="119" customFormat="1">
      <c r="F289" s="293"/>
      <c r="G289" s="293"/>
      <c r="J289" s="294"/>
      <c r="K289" s="294"/>
      <c r="L289" s="294"/>
      <c r="M289" s="319"/>
      <c r="N289" s="319"/>
      <c r="O289" s="319"/>
      <c r="P289" s="319"/>
      <c r="Q289" s="319"/>
      <c r="R289" s="319"/>
      <c r="S289" s="319"/>
      <c r="T289" s="319"/>
      <c r="U289" s="319"/>
      <c r="V289" s="319"/>
      <c r="W289" s="319"/>
      <c r="X289" s="319"/>
      <c r="Y289" s="319"/>
      <c r="Z289" s="319"/>
      <c r="AA289" s="319"/>
      <c r="AB289" s="319"/>
      <c r="AC289" s="319"/>
      <c r="AD289" s="319"/>
      <c r="AE289" s="319"/>
      <c r="AF289" s="319"/>
    </row>
    <row r="290" spans="6:32" s="119" customFormat="1">
      <c r="F290" s="293"/>
      <c r="G290" s="293"/>
      <c r="J290" s="294"/>
      <c r="K290" s="294"/>
      <c r="L290" s="294"/>
      <c r="M290" s="319"/>
      <c r="N290" s="319"/>
      <c r="O290" s="319"/>
      <c r="P290" s="319"/>
      <c r="Q290" s="319"/>
      <c r="R290" s="319"/>
      <c r="S290" s="319"/>
      <c r="T290" s="319"/>
      <c r="U290" s="319"/>
      <c r="V290" s="319"/>
      <c r="W290" s="319"/>
      <c r="X290" s="319"/>
      <c r="Y290" s="319"/>
      <c r="Z290" s="319"/>
      <c r="AA290" s="319"/>
      <c r="AB290" s="319"/>
      <c r="AC290" s="319"/>
      <c r="AD290" s="319"/>
      <c r="AE290" s="319"/>
      <c r="AF290" s="319"/>
    </row>
    <row r="291" spans="6:32" s="119" customFormat="1">
      <c r="F291" s="293"/>
      <c r="G291" s="293"/>
      <c r="J291" s="294"/>
      <c r="K291" s="294"/>
      <c r="L291" s="294"/>
      <c r="M291" s="319"/>
      <c r="N291" s="319"/>
      <c r="O291" s="319"/>
      <c r="P291" s="319"/>
      <c r="Q291" s="319"/>
      <c r="R291" s="319"/>
      <c r="S291" s="319"/>
      <c r="T291" s="319"/>
      <c r="U291" s="319"/>
      <c r="V291" s="319"/>
      <c r="W291" s="319"/>
      <c r="X291" s="319"/>
      <c r="Y291" s="319"/>
      <c r="Z291" s="319"/>
      <c r="AA291" s="319"/>
      <c r="AB291" s="319"/>
      <c r="AC291" s="319"/>
      <c r="AD291" s="319"/>
      <c r="AE291" s="319"/>
      <c r="AF291" s="319"/>
    </row>
    <row r="292" spans="6:32" s="119" customFormat="1">
      <c r="F292" s="293"/>
      <c r="G292" s="293"/>
      <c r="J292" s="294"/>
      <c r="K292" s="294"/>
      <c r="L292" s="294"/>
      <c r="M292" s="319"/>
      <c r="N292" s="319"/>
      <c r="O292" s="319"/>
      <c r="P292" s="319"/>
      <c r="Q292" s="319"/>
      <c r="R292" s="319"/>
      <c r="S292" s="319"/>
      <c r="T292" s="319"/>
      <c r="U292" s="319"/>
      <c r="V292" s="319"/>
      <c r="W292" s="319"/>
      <c r="X292" s="319"/>
      <c r="Y292" s="319"/>
      <c r="Z292" s="319"/>
      <c r="AA292" s="319"/>
      <c r="AB292" s="319"/>
      <c r="AC292" s="319"/>
      <c r="AD292" s="319"/>
      <c r="AE292" s="319"/>
      <c r="AF292" s="319"/>
    </row>
    <row r="293" spans="6:32" s="119" customFormat="1">
      <c r="F293" s="293"/>
      <c r="G293" s="293"/>
      <c r="J293" s="294"/>
      <c r="K293" s="294"/>
      <c r="L293" s="294"/>
      <c r="M293" s="319"/>
      <c r="N293" s="319"/>
      <c r="O293" s="319"/>
      <c r="P293" s="319"/>
      <c r="Q293" s="319"/>
      <c r="R293" s="319"/>
      <c r="S293" s="319"/>
      <c r="T293" s="319"/>
      <c r="U293" s="319"/>
      <c r="V293" s="319"/>
      <c r="W293" s="319"/>
      <c r="X293" s="319"/>
      <c r="Y293" s="319"/>
      <c r="Z293" s="319"/>
      <c r="AA293" s="319"/>
      <c r="AB293" s="319"/>
      <c r="AC293" s="319"/>
      <c r="AD293" s="319"/>
      <c r="AE293" s="319"/>
      <c r="AF293" s="319"/>
    </row>
    <row r="294" spans="6:32" s="119" customFormat="1">
      <c r="F294" s="293"/>
      <c r="G294" s="293"/>
      <c r="J294" s="294"/>
      <c r="K294" s="294"/>
      <c r="L294" s="294"/>
      <c r="M294" s="319"/>
      <c r="N294" s="319"/>
      <c r="O294" s="319"/>
      <c r="P294" s="319"/>
      <c r="Q294" s="319"/>
      <c r="R294" s="319"/>
      <c r="S294" s="319"/>
      <c r="T294" s="319"/>
      <c r="U294" s="319"/>
      <c r="V294" s="319"/>
      <c r="W294" s="319"/>
      <c r="X294" s="319"/>
      <c r="Y294" s="319"/>
      <c r="Z294" s="319"/>
      <c r="AA294" s="319"/>
      <c r="AB294" s="319"/>
      <c r="AC294" s="319"/>
      <c r="AD294" s="319"/>
      <c r="AE294" s="319"/>
      <c r="AF294" s="319"/>
    </row>
    <row r="295" spans="6:32" s="119" customFormat="1">
      <c r="F295" s="293"/>
      <c r="G295" s="293"/>
      <c r="J295" s="294"/>
      <c r="K295" s="294"/>
      <c r="L295" s="294"/>
      <c r="M295" s="319"/>
      <c r="N295" s="319"/>
      <c r="O295" s="319"/>
      <c r="P295" s="319"/>
      <c r="Q295" s="319"/>
      <c r="R295" s="319"/>
      <c r="S295" s="319"/>
      <c r="T295" s="319"/>
      <c r="U295" s="319"/>
      <c r="V295" s="319"/>
      <c r="W295" s="319"/>
      <c r="X295" s="319"/>
      <c r="Y295" s="319"/>
      <c r="Z295" s="319"/>
      <c r="AA295" s="319"/>
      <c r="AB295" s="319"/>
      <c r="AC295" s="319"/>
      <c r="AD295" s="319"/>
      <c r="AE295" s="319"/>
      <c r="AF295" s="319"/>
    </row>
    <row r="296" spans="6:32" s="119" customFormat="1">
      <c r="F296" s="293"/>
      <c r="G296" s="293"/>
      <c r="J296" s="294"/>
      <c r="K296" s="294"/>
      <c r="L296" s="294"/>
      <c r="M296" s="319"/>
      <c r="N296" s="319"/>
      <c r="O296" s="319"/>
      <c r="P296" s="319"/>
      <c r="Q296" s="319"/>
      <c r="R296" s="319"/>
      <c r="S296" s="319"/>
      <c r="T296" s="319"/>
      <c r="U296" s="319"/>
      <c r="V296" s="319"/>
      <c r="W296" s="319"/>
      <c r="X296" s="319"/>
      <c r="Y296" s="319"/>
      <c r="Z296" s="319"/>
      <c r="AA296" s="319"/>
      <c r="AB296" s="319"/>
      <c r="AC296" s="319"/>
      <c r="AD296" s="319"/>
      <c r="AE296" s="319"/>
      <c r="AF296" s="319"/>
    </row>
    <row r="297" spans="6:32" s="119" customFormat="1">
      <c r="F297" s="293"/>
      <c r="G297" s="293"/>
      <c r="J297" s="294"/>
      <c r="K297" s="294"/>
      <c r="L297" s="294"/>
      <c r="M297" s="319"/>
      <c r="N297" s="319"/>
      <c r="O297" s="319"/>
      <c r="P297" s="319"/>
      <c r="Q297" s="319"/>
      <c r="R297" s="319"/>
      <c r="S297" s="319"/>
      <c r="T297" s="319"/>
      <c r="U297" s="319"/>
      <c r="V297" s="319"/>
      <c r="W297" s="319"/>
      <c r="X297" s="319"/>
      <c r="Y297" s="319"/>
      <c r="Z297" s="319"/>
      <c r="AA297" s="319"/>
      <c r="AB297" s="319"/>
      <c r="AC297" s="319"/>
      <c r="AD297" s="319"/>
      <c r="AE297" s="319"/>
      <c r="AF297" s="319"/>
    </row>
    <row r="298" spans="6:32" s="119" customFormat="1">
      <c r="F298" s="293"/>
      <c r="G298" s="293"/>
      <c r="J298" s="294"/>
      <c r="K298" s="294"/>
      <c r="L298" s="294"/>
      <c r="M298" s="319"/>
      <c r="N298" s="319"/>
      <c r="O298" s="319"/>
      <c r="P298" s="319"/>
      <c r="Q298" s="319"/>
      <c r="R298" s="319"/>
      <c r="S298" s="319"/>
      <c r="T298" s="319"/>
      <c r="U298" s="319"/>
      <c r="V298" s="319"/>
      <c r="W298" s="319"/>
      <c r="X298" s="319"/>
      <c r="Y298" s="319"/>
      <c r="Z298" s="319"/>
      <c r="AA298" s="319"/>
      <c r="AB298" s="319"/>
      <c r="AC298" s="319"/>
      <c r="AD298" s="319"/>
      <c r="AE298" s="319"/>
      <c r="AF298" s="319"/>
    </row>
    <row r="299" spans="6:32" s="119" customFormat="1">
      <c r="F299" s="293"/>
      <c r="G299" s="293"/>
      <c r="J299" s="294"/>
      <c r="K299" s="294"/>
      <c r="L299" s="294"/>
      <c r="M299" s="319"/>
      <c r="N299" s="319"/>
      <c r="O299" s="319"/>
      <c r="P299" s="319"/>
      <c r="Q299" s="319"/>
      <c r="R299" s="319"/>
      <c r="S299" s="319"/>
      <c r="T299" s="319"/>
      <c r="U299" s="319"/>
      <c r="V299" s="319"/>
      <c r="W299" s="319"/>
      <c r="X299" s="319"/>
      <c r="Y299" s="319"/>
      <c r="Z299" s="319"/>
      <c r="AA299" s="319"/>
      <c r="AB299" s="319"/>
      <c r="AC299" s="319"/>
      <c r="AD299" s="319"/>
      <c r="AE299" s="319"/>
      <c r="AF299" s="319"/>
    </row>
    <row r="300" spans="6:32" s="119" customFormat="1">
      <c r="F300" s="293"/>
      <c r="G300" s="293"/>
      <c r="J300" s="294"/>
      <c r="K300" s="294"/>
      <c r="L300" s="294"/>
      <c r="M300" s="319"/>
      <c r="N300" s="319"/>
      <c r="O300" s="319"/>
      <c r="P300" s="319"/>
      <c r="Q300" s="319"/>
      <c r="R300" s="319"/>
      <c r="S300" s="319"/>
      <c r="T300" s="319"/>
      <c r="U300" s="319"/>
      <c r="V300" s="319"/>
      <c r="W300" s="319"/>
      <c r="X300" s="319"/>
      <c r="Y300" s="319"/>
      <c r="Z300" s="319"/>
      <c r="AA300" s="319"/>
      <c r="AB300" s="319"/>
      <c r="AC300" s="319"/>
      <c r="AD300" s="319"/>
      <c r="AE300" s="319"/>
      <c r="AF300" s="319"/>
    </row>
    <row r="301" spans="6:32" s="119" customFormat="1">
      <c r="F301" s="293"/>
      <c r="G301" s="293"/>
      <c r="J301" s="294"/>
      <c r="K301" s="294"/>
      <c r="L301" s="294"/>
      <c r="M301" s="319"/>
      <c r="N301" s="319"/>
      <c r="O301" s="319"/>
      <c r="P301" s="319"/>
      <c r="Q301" s="319"/>
      <c r="R301" s="319"/>
      <c r="S301" s="319"/>
      <c r="T301" s="319"/>
      <c r="U301" s="319"/>
      <c r="V301" s="319"/>
      <c r="W301" s="319"/>
      <c r="X301" s="319"/>
      <c r="Y301" s="319"/>
      <c r="Z301" s="319"/>
      <c r="AA301" s="319"/>
      <c r="AB301" s="319"/>
      <c r="AC301" s="319"/>
      <c r="AD301" s="319"/>
      <c r="AE301" s="319"/>
      <c r="AF301" s="319"/>
    </row>
    <row r="302" spans="6:32" s="119" customFormat="1">
      <c r="F302" s="293"/>
      <c r="G302" s="293"/>
      <c r="J302" s="294"/>
      <c r="K302" s="294"/>
      <c r="L302" s="294"/>
      <c r="M302" s="319"/>
      <c r="N302" s="319"/>
      <c r="O302" s="319"/>
      <c r="P302" s="319"/>
      <c r="Q302" s="319"/>
      <c r="R302" s="319"/>
      <c r="S302" s="319"/>
      <c r="T302" s="319"/>
      <c r="U302" s="319"/>
      <c r="V302" s="319"/>
      <c r="W302" s="319"/>
      <c r="X302" s="319"/>
      <c r="Y302" s="319"/>
      <c r="Z302" s="319"/>
      <c r="AA302" s="319"/>
      <c r="AB302" s="319"/>
      <c r="AC302" s="319"/>
      <c r="AD302" s="319"/>
      <c r="AE302" s="319"/>
      <c r="AF302" s="319"/>
    </row>
    <row r="303" spans="6:32" s="119" customFormat="1">
      <c r="F303" s="293"/>
      <c r="G303" s="293"/>
      <c r="J303" s="294"/>
      <c r="K303" s="294"/>
      <c r="L303" s="294"/>
      <c r="M303" s="319"/>
      <c r="N303" s="319"/>
      <c r="O303" s="319"/>
      <c r="P303" s="319"/>
      <c r="Q303" s="319"/>
      <c r="R303" s="319"/>
      <c r="S303" s="319"/>
      <c r="T303" s="319"/>
      <c r="U303" s="319"/>
      <c r="V303" s="319"/>
      <c r="W303" s="319"/>
      <c r="X303" s="319"/>
      <c r="Y303" s="319"/>
      <c r="Z303" s="319"/>
      <c r="AA303" s="319"/>
      <c r="AB303" s="319"/>
      <c r="AC303" s="319"/>
      <c r="AD303" s="319"/>
      <c r="AE303" s="319"/>
      <c r="AF303" s="319"/>
    </row>
    <row r="304" spans="6:32" s="119" customFormat="1">
      <c r="F304" s="293"/>
      <c r="G304" s="293"/>
      <c r="J304" s="294"/>
      <c r="K304" s="294"/>
      <c r="L304" s="294"/>
      <c r="M304" s="319"/>
      <c r="N304" s="319"/>
      <c r="O304" s="319"/>
      <c r="P304" s="319"/>
      <c r="Q304" s="319"/>
      <c r="R304" s="319"/>
      <c r="S304" s="319"/>
      <c r="T304" s="319"/>
      <c r="U304" s="319"/>
      <c r="V304" s="319"/>
      <c r="W304" s="319"/>
      <c r="X304" s="319"/>
      <c r="Y304" s="319"/>
      <c r="Z304" s="319"/>
      <c r="AA304" s="319"/>
      <c r="AB304" s="319"/>
      <c r="AC304" s="319"/>
      <c r="AD304" s="319"/>
      <c r="AE304" s="319"/>
      <c r="AF304" s="319"/>
    </row>
    <row r="305" spans="6:32" s="119" customFormat="1">
      <c r="F305" s="293"/>
      <c r="G305" s="293"/>
      <c r="J305" s="294"/>
      <c r="K305" s="294"/>
      <c r="L305" s="294"/>
      <c r="M305" s="319"/>
      <c r="N305" s="319"/>
      <c r="O305" s="319"/>
      <c r="P305" s="319"/>
      <c r="Q305" s="319"/>
      <c r="R305" s="319"/>
      <c r="S305" s="319"/>
      <c r="T305" s="319"/>
      <c r="U305" s="319"/>
      <c r="V305" s="319"/>
      <c r="W305" s="319"/>
      <c r="X305" s="319"/>
      <c r="Y305" s="319"/>
      <c r="Z305" s="319"/>
      <c r="AA305" s="319"/>
      <c r="AB305" s="319"/>
      <c r="AC305" s="319"/>
      <c r="AD305" s="319"/>
      <c r="AE305" s="319"/>
      <c r="AF305" s="319"/>
    </row>
    <row r="306" spans="6:32" s="119" customFormat="1">
      <c r="F306" s="293"/>
      <c r="G306" s="293"/>
      <c r="J306" s="294"/>
      <c r="K306" s="294"/>
      <c r="L306" s="294"/>
      <c r="M306" s="319"/>
      <c r="N306" s="319"/>
      <c r="O306" s="319"/>
      <c r="P306" s="319"/>
      <c r="Q306" s="319"/>
      <c r="R306" s="319"/>
      <c r="S306" s="319"/>
      <c r="T306" s="319"/>
      <c r="U306" s="319"/>
      <c r="V306" s="319"/>
      <c r="W306" s="319"/>
      <c r="X306" s="319"/>
      <c r="Y306" s="319"/>
      <c r="Z306" s="319"/>
      <c r="AA306" s="319"/>
      <c r="AB306" s="319"/>
      <c r="AC306" s="319"/>
      <c r="AD306" s="319"/>
      <c r="AE306" s="319"/>
      <c r="AF306" s="319"/>
    </row>
    <row r="307" spans="6:32" s="119" customFormat="1">
      <c r="F307" s="293"/>
      <c r="G307" s="293"/>
      <c r="J307" s="294"/>
      <c r="K307" s="294"/>
      <c r="L307" s="294"/>
      <c r="M307" s="319"/>
      <c r="N307" s="319"/>
      <c r="O307" s="319"/>
      <c r="P307" s="319"/>
      <c r="Q307" s="319"/>
      <c r="R307" s="319"/>
      <c r="S307" s="319"/>
      <c r="T307" s="319"/>
      <c r="U307" s="319"/>
      <c r="V307" s="319"/>
      <c r="W307" s="319"/>
      <c r="X307" s="319"/>
      <c r="Y307" s="319"/>
      <c r="Z307" s="319"/>
      <c r="AA307" s="319"/>
      <c r="AB307" s="319"/>
      <c r="AC307" s="319"/>
      <c r="AD307" s="319"/>
      <c r="AE307" s="319"/>
      <c r="AF307" s="319"/>
    </row>
    <row r="308" spans="6:32" s="119" customFormat="1">
      <c r="F308" s="293"/>
      <c r="G308" s="293"/>
      <c r="J308" s="294"/>
      <c r="K308" s="294"/>
      <c r="L308" s="294"/>
      <c r="M308" s="319"/>
      <c r="N308" s="319"/>
      <c r="O308" s="319"/>
      <c r="P308" s="319"/>
      <c r="Q308" s="319"/>
      <c r="R308" s="319"/>
      <c r="S308" s="319"/>
      <c r="T308" s="319"/>
      <c r="U308" s="319"/>
      <c r="V308" s="319"/>
      <c r="W308" s="319"/>
      <c r="X308" s="319"/>
      <c r="Y308" s="319"/>
      <c r="Z308" s="319"/>
      <c r="AA308" s="319"/>
      <c r="AB308" s="319"/>
      <c r="AC308" s="319"/>
      <c r="AD308" s="319"/>
      <c r="AE308" s="319"/>
      <c r="AF308" s="319"/>
    </row>
    <row r="309" spans="6:32" s="119" customFormat="1">
      <c r="F309" s="293"/>
      <c r="G309" s="293"/>
      <c r="J309" s="294"/>
      <c r="K309" s="294"/>
      <c r="L309" s="294"/>
      <c r="M309" s="319"/>
      <c r="N309" s="319"/>
      <c r="O309" s="319"/>
      <c r="P309" s="319"/>
      <c r="Q309" s="319"/>
      <c r="R309" s="319"/>
      <c r="S309" s="319"/>
      <c r="T309" s="319"/>
      <c r="U309" s="319"/>
      <c r="V309" s="319"/>
      <c r="W309" s="319"/>
      <c r="X309" s="319"/>
      <c r="Y309" s="319"/>
      <c r="Z309" s="319"/>
      <c r="AA309" s="319"/>
      <c r="AB309" s="319"/>
      <c r="AC309" s="319"/>
      <c r="AD309" s="319"/>
      <c r="AE309" s="319"/>
      <c r="AF309" s="319"/>
    </row>
    <row r="310" spans="6:32" s="119" customFormat="1">
      <c r="F310" s="293"/>
      <c r="G310" s="293"/>
      <c r="J310" s="294"/>
      <c r="K310" s="294"/>
      <c r="L310" s="294"/>
      <c r="M310" s="319"/>
      <c r="N310" s="319"/>
      <c r="O310" s="319"/>
      <c r="P310" s="319"/>
      <c r="Q310" s="319"/>
      <c r="R310" s="319"/>
      <c r="S310" s="319"/>
      <c r="T310" s="319"/>
      <c r="U310" s="319"/>
      <c r="V310" s="319"/>
      <c r="W310" s="319"/>
      <c r="X310" s="319"/>
      <c r="Y310" s="319"/>
      <c r="Z310" s="319"/>
      <c r="AA310" s="319"/>
      <c r="AB310" s="319"/>
      <c r="AC310" s="319"/>
      <c r="AD310" s="319"/>
      <c r="AE310" s="319"/>
      <c r="AF310" s="319"/>
    </row>
    <row r="311" spans="6:32" s="119" customFormat="1">
      <c r="F311" s="293"/>
      <c r="G311" s="293"/>
      <c r="J311" s="294"/>
      <c r="K311" s="294"/>
      <c r="L311" s="294"/>
      <c r="M311" s="319"/>
      <c r="N311" s="319"/>
      <c r="O311" s="319"/>
      <c r="P311" s="319"/>
      <c r="Q311" s="319"/>
      <c r="R311" s="319"/>
      <c r="S311" s="319"/>
      <c r="T311" s="319"/>
      <c r="U311" s="319"/>
      <c r="V311" s="319"/>
      <c r="W311" s="319"/>
      <c r="X311" s="319"/>
      <c r="Y311" s="319"/>
      <c r="Z311" s="319"/>
      <c r="AA311" s="319"/>
      <c r="AB311" s="319"/>
      <c r="AC311" s="319"/>
      <c r="AD311" s="319"/>
      <c r="AE311" s="319"/>
      <c r="AF311" s="319"/>
    </row>
    <row r="312" spans="6:32" s="119" customFormat="1">
      <c r="F312" s="293"/>
      <c r="G312" s="293"/>
      <c r="J312" s="294"/>
      <c r="K312" s="294"/>
      <c r="L312" s="294"/>
      <c r="M312" s="319"/>
      <c r="N312" s="319"/>
      <c r="O312" s="319"/>
      <c r="P312" s="319"/>
      <c r="Q312" s="319"/>
      <c r="R312" s="319"/>
      <c r="S312" s="319"/>
      <c r="T312" s="319"/>
      <c r="U312" s="319"/>
      <c r="V312" s="319"/>
      <c r="W312" s="319"/>
      <c r="X312" s="319"/>
      <c r="Y312" s="319"/>
      <c r="Z312" s="319"/>
      <c r="AA312" s="319"/>
      <c r="AB312" s="319"/>
      <c r="AC312" s="319"/>
      <c r="AD312" s="319"/>
      <c r="AE312" s="319"/>
      <c r="AF312" s="319"/>
    </row>
    <row r="313" spans="6:32" s="119" customFormat="1">
      <c r="F313" s="293"/>
      <c r="G313" s="293"/>
      <c r="J313" s="294"/>
      <c r="K313" s="294"/>
      <c r="L313" s="294"/>
      <c r="M313" s="319"/>
      <c r="N313" s="319"/>
      <c r="O313" s="319"/>
      <c r="P313" s="319"/>
      <c r="Q313" s="319"/>
      <c r="R313" s="319"/>
      <c r="S313" s="319"/>
      <c r="T313" s="319"/>
      <c r="U313" s="319"/>
      <c r="V313" s="319"/>
      <c r="W313" s="319"/>
      <c r="X313" s="319"/>
      <c r="Y313" s="319"/>
      <c r="Z313" s="319"/>
      <c r="AA313" s="319"/>
      <c r="AB313" s="319"/>
      <c r="AC313" s="319"/>
      <c r="AD313" s="319"/>
      <c r="AE313" s="319"/>
      <c r="AF313" s="319"/>
    </row>
    <row r="314" spans="6:32" s="119" customFormat="1">
      <c r="F314" s="293"/>
      <c r="G314" s="293"/>
      <c r="J314" s="294"/>
      <c r="K314" s="294"/>
      <c r="L314" s="294"/>
      <c r="M314" s="319"/>
      <c r="N314" s="319"/>
      <c r="O314" s="319"/>
      <c r="P314" s="319"/>
      <c r="Q314" s="319"/>
      <c r="R314" s="319"/>
      <c r="S314" s="319"/>
      <c r="T314" s="319"/>
      <c r="U314" s="319"/>
      <c r="V314" s="319"/>
      <c r="W314" s="319"/>
      <c r="X314" s="319"/>
      <c r="Y314" s="319"/>
      <c r="Z314" s="319"/>
      <c r="AA314" s="319"/>
      <c r="AB314" s="319"/>
      <c r="AC314" s="319"/>
      <c r="AD314" s="319"/>
      <c r="AE314" s="319"/>
      <c r="AF314" s="319"/>
    </row>
    <row r="315" spans="6:32" s="119" customFormat="1">
      <c r="F315" s="293"/>
      <c r="G315" s="293"/>
      <c r="J315" s="294"/>
      <c r="K315" s="294"/>
      <c r="L315" s="294"/>
      <c r="M315" s="319"/>
      <c r="N315" s="319"/>
      <c r="O315" s="319"/>
      <c r="P315" s="319"/>
      <c r="Q315" s="319"/>
      <c r="R315" s="319"/>
      <c r="S315" s="319"/>
      <c r="T315" s="319"/>
      <c r="U315" s="319"/>
      <c r="V315" s="319"/>
      <c r="W315" s="319"/>
      <c r="X315" s="319"/>
      <c r="Y315" s="319"/>
      <c r="Z315" s="319"/>
      <c r="AA315" s="319"/>
      <c r="AB315" s="319"/>
      <c r="AC315" s="319"/>
      <c r="AD315" s="319"/>
      <c r="AE315" s="319"/>
      <c r="AF315" s="319"/>
    </row>
    <row r="316" spans="6:32" s="119" customFormat="1">
      <c r="F316" s="293"/>
      <c r="G316" s="293"/>
      <c r="J316" s="294"/>
      <c r="K316" s="294"/>
      <c r="L316" s="294"/>
      <c r="M316" s="319"/>
      <c r="N316" s="319"/>
      <c r="O316" s="319"/>
      <c r="P316" s="319"/>
      <c r="Q316" s="319"/>
      <c r="R316" s="319"/>
      <c r="S316" s="319"/>
      <c r="T316" s="319"/>
      <c r="U316" s="319"/>
      <c r="V316" s="319"/>
      <c r="W316" s="319"/>
      <c r="X316" s="319"/>
      <c r="Y316" s="319"/>
      <c r="Z316" s="319"/>
      <c r="AA316" s="319"/>
      <c r="AB316" s="319"/>
      <c r="AC316" s="319"/>
      <c r="AD316" s="319"/>
      <c r="AE316" s="319"/>
      <c r="AF316" s="319"/>
    </row>
    <row r="317" spans="6:32" s="119" customFormat="1">
      <c r="F317" s="293"/>
      <c r="G317" s="293"/>
      <c r="J317" s="294"/>
      <c r="K317" s="294"/>
      <c r="L317" s="294"/>
      <c r="M317" s="319"/>
      <c r="N317" s="319"/>
      <c r="O317" s="319"/>
      <c r="P317" s="319"/>
      <c r="Q317" s="319"/>
      <c r="R317" s="319"/>
      <c r="S317" s="319"/>
      <c r="T317" s="319"/>
      <c r="U317" s="319"/>
      <c r="V317" s="319"/>
      <c r="W317" s="319"/>
      <c r="X317" s="319"/>
      <c r="Y317" s="319"/>
      <c r="Z317" s="319"/>
      <c r="AA317" s="319"/>
      <c r="AB317" s="319"/>
      <c r="AC317" s="319"/>
      <c r="AD317" s="319"/>
      <c r="AE317" s="319"/>
      <c r="AF317" s="319"/>
    </row>
    <row r="318" spans="6:32" s="119" customFormat="1">
      <c r="F318" s="293"/>
      <c r="G318" s="293"/>
      <c r="J318" s="294"/>
      <c r="K318" s="294"/>
      <c r="L318" s="294"/>
      <c r="M318" s="319"/>
      <c r="N318" s="319"/>
      <c r="O318" s="319"/>
      <c r="P318" s="319"/>
      <c r="Q318" s="319"/>
      <c r="R318" s="319"/>
      <c r="S318" s="319"/>
      <c r="T318" s="319"/>
      <c r="U318" s="319"/>
      <c r="V318" s="319"/>
      <c r="W318" s="319"/>
      <c r="X318" s="319"/>
      <c r="Y318" s="319"/>
      <c r="Z318" s="319"/>
      <c r="AA318" s="319"/>
      <c r="AB318" s="319"/>
      <c r="AC318" s="319"/>
      <c r="AD318" s="319"/>
      <c r="AE318" s="319"/>
      <c r="AF318" s="319"/>
    </row>
    <row r="319" spans="6:32" s="119" customFormat="1">
      <c r="F319" s="293"/>
      <c r="G319" s="293"/>
      <c r="J319" s="294"/>
      <c r="K319" s="294"/>
      <c r="L319" s="294"/>
      <c r="M319" s="319"/>
      <c r="N319" s="319"/>
      <c r="O319" s="319"/>
      <c r="P319" s="319"/>
      <c r="Q319" s="319"/>
      <c r="R319" s="319"/>
      <c r="S319" s="319"/>
      <c r="T319" s="319"/>
      <c r="U319" s="319"/>
      <c r="V319" s="319"/>
      <c r="W319" s="319"/>
      <c r="X319" s="319"/>
      <c r="Y319" s="319"/>
      <c r="Z319" s="319"/>
      <c r="AA319" s="319"/>
      <c r="AB319" s="319"/>
      <c r="AC319" s="319"/>
      <c r="AD319" s="319"/>
      <c r="AE319" s="319"/>
      <c r="AF319" s="319"/>
    </row>
    <row r="320" spans="6:32" s="119" customFormat="1">
      <c r="F320" s="293"/>
      <c r="G320" s="293"/>
      <c r="J320" s="294"/>
      <c r="K320" s="294"/>
      <c r="L320" s="294"/>
      <c r="M320" s="319"/>
      <c r="N320" s="319"/>
      <c r="O320" s="319"/>
      <c r="P320" s="319"/>
      <c r="Q320" s="319"/>
      <c r="R320" s="319"/>
      <c r="S320" s="319"/>
      <c r="T320" s="319"/>
      <c r="U320" s="319"/>
      <c r="V320" s="319"/>
      <c r="W320" s="319"/>
      <c r="X320" s="319"/>
      <c r="Y320" s="319"/>
      <c r="Z320" s="319"/>
      <c r="AA320" s="319"/>
      <c r="AB320" s="319"/>
      <c r="AC320" s="319"/>
      <c r="AD320" s="319"/>
      <c r="AE320" s="319"/>
      <c r="AF320" s="319"/>
    </row>
    <row r="321" spans="6:32" s="119" customFormat="1">
      <c r="F321" s="293"/>
      <c r="G321" s="293"/>
      <c r="J321" s="294"/>
      <c r="K321" s="294"/>
      <c r="L321" s="294"/>
      <c r="M321" s="319"/>
      <c r="N321" s="319"/>
      <c r="O321" s="319"/>
      <c r="P321" s="319"/>
      <c r="Q321" s="319"/>
      <c r="R321" s="319"/>
      <c r="S321" s="319"/>
      <c r="T321" s="319"/>
      <c r="U321" s="319"/>
      <c r="V321" s="319"/>
      <c r="W321" s="319"/>
      <c r="X321" s="319"/>
      <c r="Y321" s="319"/>
      <c r="Z321" s="319"/>
      <c r="AA321" s="319"/>
      <c r="AB321" s="319"/>
      <c r="AC321" s="319"/>
      <c r="AD321" s="319"/>
      <c r="AE321" s="319"/>
      <c r="AF321" s="319"/>
    </row>
    <row r="322" spans="6:32" s="119" customFormat="1">
      <c r="F322" s="293"/>
      <c r="G322" s="293"/>
      <c r="J322" s="294"/>
      <c r="K322" s="294"/>
      <c r="L322" s="294"/>
      <c r="M322" s="319"/>
      <c r="N322" s="319"/>
      <c r="O322" s="319"/>
      <c r="P322" s="319"/>
      <c r="Q322" s="319"/>
      <c r="R322" s="319"/>
      <c r="S322" s="319"/>
      <c r="T322" s="319"/>
      <c r="U322" s="319"/>
      <c r="V322" s="319"/>
      <c r="W322" s="319"/>
      <c r="X322" s="319"/>
      <c r="Y322" s="319"/>
      <c r="Z322" s="319"/>
      <c r="AA322" s="319"/>
      <c r="AB322" s="319"/>
      <c r="AC322" s="319"/>
      <c r="AD322" s="319"/>
      <c r="AE322" s="319"/>
      <c r="AF322" s="319"/>
    </row>
    <row r="323" spans="6:32" s="119" customFormat="1">
      <c r="F323" s="293"/>
      <c r="G323" s="293"/>
      <c r="J323" s="294"/>
      <c r="K323" s="294"/>
      <c r="L323" s="294"/>
      <c r="M323" s="319"/>
      <c r="N323" s="319"/>
      <c r="O323" s="319"/>
      <c r="P323" s="319"/>
      <c r="Q323" s="319"/>
      <c r="R323" s="319"/>
      <c r="S323" s="319"/>
      <c r="T323" s="319"/>
      <c r="U323" s="319"/>
      <c r="V323" s="319"/>
      <c r="W323" s="319"/>
      <c r="X323" s="319"/>
      <c r="Y323" s="319"/>
      <c r="Z323" s="319"/>
      <c r="AA323" s="319"/>
      <c r="AB323" s="319"/>
      <c r="AC323" s="319"/>
      <c r="AD323" s="319"/>
      <c r="AE323" s="319"/>
      <c r="AF323" s="319"/>
    </row>
    <row r="324" spans="6:32" s="119" customFormat="1">
      <c r="F324" s="293"/>
      <c r="G324" s="293"/>
      <c r="J324" s="294"/>
      <c r="K324" s="294"/>
      <c r="L324" s="294"/>
      <c r="M324" s="319"/>
      <c r="N324" s="319"/>
      <c r="O324" s="319"/>
      <c r="P324" s="319"/>
      <c r="Q324" s="319"/>
      <c r="R324" s="319"/>
      <c r="S324" s="319"/>
      <c r="T324" s="319"/>
      <c r="U324" s="319"/>
      <c r="V324" s="319"/>
      <c r="W324" s="319"/>
      <c r="X324" s="319"/>
      <c r="Y324" s="319"/>
      <c r="Z324" s="319"/>
      <c r="AA324" s="319"/>
      <c r="AB324" s="319"/>
      <c r="AC324" s="319"/>
      <c r="AD324" s="319"/>
      <c r="AE324" s="319"/>
      <c r="AF324" s="319"/>
    </row>
    <row r="325" spans="6:32" s="119" customFormat="1">
      <c r="F325" s="293"/>
      <c r="G325" s="293"/>
      <c r="J325" s="294"/>
      <c r="K325" s="294"/>
      <c r="L325" s="294"/>
      <c r="M325" s="319"/>
      <c r="N325" s="319"/>
      <c r="O325" s="319"/>
      <c r="P325" s="319"/>
      <c r="Q325" s="319"/>
      <c r="R325" s="319"/>
      <c r="S325" s="319"/>
      <c r="T325" s="319"/>
      <c r="U325" s="319"/>
      <c r="V325" s="319"/>
      <c r="W325" s="319"/>
      <c r="X325" s="319"/>
      <c r="Y325" s="319"/>
      <c r="Z325" s="319"/>
      <c r="AA325" s="319"/>
      <c r="AB325" s="319"/>
      <c r="AC325" s="319"/>
      <c r="AD325" s="319"/>
      <c r="AE325" s="319"/>
      <c r="AF325" s="319"/>
    </row>
    <row r="326" spans="6:32" s="119" customFormat="1">
      <c r="F326" s="293"/>
      <c r="G326" s="293"/>
      <c r="J326" s="294"/>
      <c r="K326" s="294"/>
      <c r="L326" s="294"/>
      <c r="M326" s="319"/>
      <c r="N326" s="319"/>
      <c r="O326" s="319"/>
      <c r="P326" s="319"/>
      <c r="Q326" s="319"/>
      <c r="R326" s="319"/>
      <c r="S326" s="319"/>
      <c r="T326" s="319"/>
      <c r="U326" s="319"/>
      <c r="V326" s="319"/>
      <c r="W326" s="319"/>
      <c r="X326" s="319"/>
      <c r="Y326" s="319"/>
      <c r="Z326" s="319"/>
      <c r="AA326" s="319"/>
      <c r="AB326" s="319"/>
      <c r="AC326" s="319"/>
      <c r="AD326" s="319"/>
      <c r="AE326" s="319"/>
      <c r="AF326" s="319"/>
    </row>
    <row r="327" spans="6:32" s="119" customFormat="1">
      <c r="F327" s="293"/>
      <c r="G327" s="293"/>
      <c r="J327" s="294"/>
      <c r="K327" s="294"/>
      <c r="L327" s="294"/>
      <c r="M327" s="319"/>
      <c r="N327" s="319"/>
      <c r="O327" s="319"/>
      <c r="P327" s="319"/>
      <c r="Q327" s="319"/>
      <c r="R327" s="319"/>
      <c r="S327" s="319"/>
      <c r="T327" s="319"/>
      <c r="U327" s="319"/>
      <c r="V327" s="319"/>
      <c r="W327" s="319"/>
      <c r="X327" s="319"/>
      <c r="Y327" s="319"/>
      <c r="Z327" s="319"/>
      <c r="AA327" s="319"/>
      <c r="AB327" s="319"/>
      <c r="AC327" s="319"/>
      <c r="AD327" s="319"/>
      <c r="AE327" s="319"/>
      <c r="AF327" s="319"/>
    </row>
    <row r="328" spans="6:32" s="119" customFormat="1">
      <c r="F328" s="293"/>
      <c r="G328" s="293"/>
      <c r="J328" s="294"/>
      <c r="K328" s="294"/>
      <c r="L328" s="294"/>
      <c r="M328" s="319"/>
      <c r="N328" s="319"/>
      <c r="O328" s="319"/>
      <c r="P328" s="319"/>
      <c r="Q328" s="319"/>
      <c r="R328" s="319"/>
      <c r="S328" s="319"/>
      <c r="T328" s="319"/>
      <c r="U328" s="319"/>
      <c r="V328" s="319"/>
      <c r="W328" s="319"/>
      <c r="X328" s="319"/>
      <c r="Y328" s="319"/>
      <c r="Z328" s="319"/>
      <c r="AA328" s="319"/>
      <c r="AB328" s="319"/>
      <c r="AC328" s="319"/>
      <c r="AD328" s="319"/>
      <c r="AE328" s="319"/>
      <c r="AF328" s="319"/>
    </row>
    <row r="329" spans="6:32" s="119" customFormat="1">
      <c r="F329" s="293"/>
      <c r="G329" s="293"/>
      <c r="J329" s="294"/>
      <c r="K329" s="294"/>
      <c r="L329" s="294"/>
      <c r="M329" s="319"/>
      <c r="N329" s="319"/>
      <c r="O329" s="319"/>
      <c r="P329" s="319"/>
      <c r="Q329" s="319"/>
      <c r="R329" s="319"/>
      <c r="S329" s="319"/>
      <c r="T329" s="319"/>
      <c r="U329" s="319"/>
      <c r="V329" s="319"/>
      <c r="W329" s="319"/>
      <c r="X329" s="319"/>
      <c r="Y329" s="319"/>
      <c r="Z329" s="319"/>
      <c r="AA329" s="319"/>
      <c r="AB329" s="319"/>
      <c r="AC329" s="319"/>
      <c r="AD329" s="319"/>
      <c r="AE329" s="319"/>
      <c r="AF329" s="319"/>
    </row>
    <row r="330" spans="6:32" s="119" customFormat="1">
      <c r="F330" s="293"/>
      <c r="G330" s="293"/>
      <c r="J330" s="294"/>
      <c r="K330" s="294"/>
      <c r="L330" s="294"/>
      <c r="M330" s="319"/>
      <c r="N330" s="319"/>
      <c r="O330" s="319"/>
      <c r="P330" s="319"/>
      <c r="Q330" s="319"/>
      <c r="R330" s="319"/>
      <c r="S330" s="319"/>
      <c r="T330" s="319"/>
      <c r="U330" s="319"/>
      <c r="V330" s="319"/>
      <c r="W330" s="319"/>
      <c r="X330" s="319"/>
      <c r="Y330" s="319"/>
      <c r="Z330" s="319"/>
      <c r="AA330" s="319"/>
      <c r="AB330" s="319"/>
      <c r="AC330" s="319"/>
      <c r="AD330" s="319"/>
      <c r="AE330" s="319"/>
      <c r="AF330" s="319"/>
    </row>
    <row r="331" spans="6:32" s="119" customFormat="1">
      <c r="F331" s="293"/>
      <c r="G331" s="293"/>
      <c r="J331" s="294"/>
      <c r="K331" s="294"/>
      <c r="L331" s="294"/>
      <c r="M331" s="319"/>
      <c r="N331" s="319"/>
      <c r="O331" s="319"/>
      <c r="P331" s="319"/>
      <c r="Q331" s="319"/>
      <c r="R331" s="319"/>
      <c r="S331" s="319"/>
      <c r="T331" s="319"/>
      <c r="U331" s="319"/>
      <c r="V331" s="319"/>
      <c r="W331" s="319"/>
      <c r="X331" s="319"/>
      <c r="Y331" s="319"/>
      <c r="Z331" s="319"/>
      <c r="AA331" s="319"/>
      <c r="AB331" s="319"/>
      <c r="AC331" s="319"/>
      <c r="AD331" s="319"/>
      <c r="AE331" s="319"/>
      <c r="AF331" s="319"/>
    </row>
    <row r="332" spans="6:32" s="119" customFormat="1">
      <c r="F332" s="293"/>
      <c r="G332" s="293"/>
      <c r="J332" s="294"/>
      <c r="K332" s="294"/>
      <c r="L332" s="294"/>
      <c r="M332" s="319"/>
      <c r="N332" s="319"/>
      <c r="O332" s="319"/>
      <c r="P332" s="319"/>
      <c r="Q332" s="319"/>
      <c r="R332" s="319"/>
      <c r="S332" s="319"/>
      <c r="T332" s="319"/>
      <c r="U332" s="319"/>
      <c r="V332" s="319"/>
      <c r="W332" s="319"/>
      <c r="X332" s="319"/>
      <c r="Y332" s="319"/>
      <c r="Z332" s="319"/>
      <c r="AA332" s="319"/>
      <c r="AB332" s="319"/>
      <c r="AC332" s="319"/>
      <c r="AD332" s="319"/>
      <c r="AE332" s="319"/>
      <c r="AF332" s="319"/>
    </row>
    <row r="333" spans="6:32" s="119" customFormat="1">
      <c r="F333" s="293"/>
      <c r="G333" s="293"/>
      <c r="J333" s="294"/>
      <c r="K333" s="294"/>
      <c r="L333" s="294"/>
      <c r="M333" s="319"/>
      <c r="N333" s="319"/>
      <c r="O333" s="319"/>
      <c r="P333" s="319"/>
      <c r="Q333" s="319"/>
      <c r="R333" s="319"/>
      <c r="S333" s="319"/>
      <c r="T333" s="319"/>
      <c r="U333" s="319"/>
      <c r="V333" s="319"/>
      <c r="W333" s="319"/>
      <c r="X333" s="319"/>
      <c r="Y333" s="319"/>
      <c r="Z333" s="319"/>
      <c r="AA333" s="319"/>
      <c r="AB333" s="319"/>
      <c r="AC333" s="319"/>
      <c r="AD333" s="319"/>
      <c r="AE333" s="319"/>
      <c r="AF333" s="319"/>
    </row>
    <row r="334" spans="6:32" s="119" customFormat="1">
      <c r="F334" s="293"/>
      <c r="G334" s="293"/>
      <c r="J334" s="294"/>
      <c r="K334" s="294"/>
      <c r="L334" s="294"/>
      <c r="M334" s="319"/>
      <c r="N334" s="319"/>
      <c r="O334" s="319"/>
      <c r="P334" s="319"/>
      <c r="Q334" s="319"/>
      <c r="R334" s="319"/>
      <c r="S334" s="319"/>
      <c r="T334" s="319"/>
      <c r="U334" s="319"/>
      <c r="V334" s="319"/>
      <c r="W334" s="319"/>
      <c r="X334" s="319"/>
      <c r="Y334" s="319"/>
      <c r="Z334" s="319"/>
      <c r="AA334" s="319"/>
      <c r="AB334" s="319"/>
      <c r="AC334" s="319"/>
      <c r="AD334" s="319"/>
      <c r="AE334" s="319"/>
      <c r="AF334" s="319"/>
    </row>
    <row r="335" spans="6:32" s="119" customFormat="1">
      <c r="F335" s="293"/>
      <c r="G335" s="293"/>
      <c r="J335" s="294"/>
      <c r="K335" s="294"/>
      <c r="L335" s="294"/>
      <c r="M335" s="319"/>
      <c r="N335" s="319"/>
      <c r="O335" s="319"/>
      <c r="P335" s="319"/>
      <c r="Q335" s="319"/>
      <c r="R335" s="319"/>
      <c r="S335" s="319"/>
      <c r="T335" s="319"/>
      <c r="U335" s="319"/>
      <c r="V335" s="319"/>
      <c r="W335" s="319"/>
      <c r="X335" s="319"/>
      <c r="Y335" s="319"/>
      <c r="Z335" s="319"/>
      <c r="AA335" s="319"/>
      <c r="AB335" s="319"/>
      <c r="AC335" s="319"/>
      <c r="AD335" s="319"/>
      <c r="AE335" s="319"/>
      <c r="AF335" s="319"/>
    </row>
    <row r="336" spans="6:32" s="119" customFormat="1">
      <c r="F336" s="293"/>
      <c r="G336" s="293"/>
      <c r="J336" s="294"/>
      <c r="K336" s="294"/>
      <c r="L336" s="294"/>
      <c r="M336" s="319"/>
      <c r="N336" s="319"/>
      <c r="O336" s="319"/>
      <c r="P336" s="319"/>
      <c r="Q336" s="319"/>
      <c r="R336" s="319"/>
      <c r="S336" s="319"/>
      <c r="T336" s="319"/>
      <c r="U336" s="319"/>
      <c r="V336" s="319"/>
      <c r="W336" s="319"/>
      <c r="X336" s="319"/>
      <c r="Y336" s="319"/>
      <c r="Z336" s="319"/>
      <c r="AA336" s="319"/>
      <c r="AB336" s="319"/>
      <c r="AC336" s="319"/>
      <c r="AD336" s="319"/>
      <c r="AE336" s="319"/>
      <c r="AF336" s="319"/>
    </row>
    <row r="337" spans="6:32" s="119" customFormat="1">
      <c r="F337" s="293"/>
      <c r="G337" s="293"/>
      <c r="J337" s="294"/>
      <c r="K337" s="294"/>
      <c r="L337" s="294"/>
      <c r="M337" s="319"/>
      <c r="N337" s="319"/>
      <c r="O337" s="319"/>
      <c r="P337" s="319"/>
      <c r="Q337" s="319"/>
      <c r="R337" s="319"/>
      <c r="S337" s="319"/>
      <c r="T337" s="319"/>
      <c r="U337" s="319"/>
      <c r="V337" s="319"/>
      <c r="W337" s="319"/>
      <c r="X337" s="319"/>
      <c r="Y337" s="319"/>
      <c r="Z337" s="319"/>
      <c r="AA337" s="319"/>
      <c r="AB337" s="319"/>
      <c r="AC337" s="319"/>
      <c r="AD337" s="319"/>
      <c r="AE337" s="319"/>
      <c r="AF337" s="319"/>
    </row>
    <row r="338" spans="6:32" s="119" customFormat="1">
      <c r="F338" s="293"/>
      <c r="G338" s="293"/>
      <c r="J338" s="294"/>
      <c r="K338" s="294"/>
      <c r="L338" s="294"/>
      <c r="M338" s="319"/>
      <c r="N338" s="319"/>
      <c r="O338" s="319"/>
      <c r="P338" s="319"/>
      <c r="Q338" s="319"/>
      <c r="R338" s="319"/>
      <c r="S338" s="319"/>
      <c r="T338" s="319"/>
      <c r="U338" s="319"/>
      <c r="V338" s="319"/>
      <c r="W338" s="319"/>
      <c r="X338" s="319"/>
      <c r="Y338" s="319"/>
      <c r="Z338" s="319"/>
      <c r="AA338" s="319"/>
      <c r="AB338" s="319"/>
      <c r="AC338" s="319"/>
      <c r="AD338" s="319"/>
      <c r="AE338" s="319"/>
      <c r="AF338" s="319"/>
    </row>
    <row r="339" spans="6:32" s="119" customFormat="1">
      <c r="F339" s="293"/>
      <c r="G339" s="293"/>
      <c r="J339" s="294"/>
      <c r="K339" s="294"/>
      <c r="L339" s="294"/>
      <c r="M339" s="319"/>
      <c r="N339" s="319"/>
      <c r="O339" s="319"/>
      <c r="P339" s="319"/>
      <c r="Q339" s="319"/>
      <c r="R339" s="319"/>
      <c r="S339" s="319"/>
      <c r="T339" s="319"/>
      <c r="U339" s="319"/>
      <c r="V339" s="319"/>
      <c r="W339" s="319"/>
      <c r="X339" s="319"/>
      <c r="Y339" s="319"/>
      <c r="Z339" s="319"/>
      <c r="AA339" s="319"/>
      <c r="AB339" s="319"/>
      <c r="AC339" s="319"/>
      <c r="AD339" s="319"/>
      <c r="AE339" s="319"/>
      <c r="AF339" s="319"/>
    </row>
    <row r="340" spans="6:32" s="119" customFormat="1">
      <c r="F340" s="293"/>
      <c r="G340" s="293"/>
      <c r="J340" s="294"/>
      <c r="K340" s="294"/>
      <c r="L340" s="294"/>
      <c r="M340" s="319"/>
      <c r="N340" s="319"/>
      <c r="O340" s="319"/>
      <c r="P340" s="319"/>
      <c r="Q340" s="319"/>
      <c r="R340" s="319"/>
      <c r="S340" s="319"/>
      <c r="T340" s="319"/>
      <c r="U340" s="319"/>
      <c r="V340" s="319"/>
      <c r="W340" s="319"/>
      <c r="X340" s="319"/>
      <c r="Y340" s="319"/>
      <c r="Z340" s="319"/>
      <c r="AA340" s="319"/>
      <c r="AB340" s="319"/>
      <c r="AC340" s="319"/>
      <c r="AD340" s="319"/>
      <c r="AE340" s="319"/>
      <c r="AF340" s="319"/>
    </row>
    <row r="341" spans="6:32" s="119" customFormat="1">
      <c r="F341" s="293"/>
      <c r="G341" s="293"/>
      <c r="J341" s="294"/>
      <c r="K341" s="294"/>
      <c r="L341" s="294"/>
      <c r="M341" s="319"/>
      <c r="N341" s="319"/>
      <c r="O341" s="319"/>
      <c r="P341" s="319"/>
      <c r="Q341" s="319"/>
      <c r="R341" s="319"/>
      <c r="S341" s="319"/>
      <c r="T341" s="319"/>
      <c r="U341" s="319"/>
      <c r="V341" s="319"/>
      <c r="W341" s="319"/>
      <c r="X341" s="319"/>
      <c r="Y341" s="319"/>
      <c r="Z341" s="319"/>
      <c r="AA341" s="319"/>
      <c r="AB341" s="319"/>
      <c r="AC341" s="319"/>
      <c r="AD341" s="319"/>
      <c r="AE341" s="319"/>
      <c r="AF341" s="319"/>
    </row>
    <row r="342" spans="6:32" s="119" customFormat="1">
      <c r="F342" s="293"/>
      <c r="G342" s="293"/>
      <c r="J342" s="294"/>
      <c r="K342" s="294"/>
      <c r="L342" s="294"/>
      <c r="M342" s="319"/>
      <c r="N342" s="319"/>
      <c r="O342" s="319"/>
      <c r="P342" s="319"/>
      <c r="Q342" s="319"/>
      <c r="R342" s="319"/>
      <c r="S342" s="319"/>
      <c r="T342" s="319"/>
      <c r="U342" s="319"/>
      <c r="V342" s="319"/>
      <c r="W342" s="319"/>
      <c r="X342" s="319"/>
      <c r="Y342" s="319"/>
      <c r="Z342" s="319"/>
      <c r="AA342" s="319"/>
      <c r="AB342" s="319"/>
      <c r="AC342" s="319"/>
      <c r="AD342" s="319"/>
      <c r="AE342" s="319"/>
      <c r="AF342" s="319"/>
    </row>
    <row r="343" spans="6:32" s="119" customFormat="1">
      <c r="F343" s="293"/>
      <c r="G343" s="293"/>
      <c r="J343" s="294"/>
      <c r="K343" s="294"/>
      <c r="L343" s="294"/>
      <c r="M343" s="319"/>
      <c r="N343" s="319"/>
      <c r="O343" s="319"/>
      <c r="P343" s="319"/>
      <c r="Q343" s="319"/>
      <c r="R343" s="319"/>
      <c r="S343" s="319"/>
      <c r="T343" s="319"/>
      <c r="U343" s="319"/>
      <c r="V343" s="319"/>
      <c r="W343" s="319"/>
      <c r="X343" s="319"/>
      <c r="Y343" s="319"/>
      <c r="Z343" s="319"/>
      <c r="AA343" s="319"/>
      <c r="AB343" s="319"/>
      <c r="AC343" s="319"/>
      <c r="AD343" s="319"/>
      <c r="AE343" s="319"/>
      <c r="AF343" s="319"/>
    </row>
    <row r="344" spans="6:32" s="119" customFormat="1">
      <c r="F344" s="293"/>
      <c r="G344" s="293"/>
      <c r="J344" s="294"/>
      <c r="K344" s="294"/>
      <c r="L344" s="294"/>
      <c r="M344" s="319"/>
      <c r="N344" s="319"/>
      <c r="O344" s="319"/>
      <c r="P344" s="319"/>
      <c r="Q344" s="319"/>
      <c r="R344" s="319"/>
      <c r="S344" s="319"/>
      <c r="T344" s="319"/>
      <c r="U344" s="319"/>
      <c r="V344" s="319"/>
      <c r="W344" s="319"/>
      <c r="X344" s="319"/>
      <c r="Y344" s="319"/>
      <c r="Z344" s="319"/>
      <c r="AA344" s="319"/>
      <c r="AB344" s="319"/>
      <c r="AC344" s="319"/>
      <c r="AD344" s="319"/>
      <c r="AE344" s="319"/>
      <c r="AF344" s="319"/>
    </row>
    <row r="345" spans="6:32" s="119" customFormat="1">
      <c r="F345" s="293"/>
      <c r="G345" s="293"/>
      <c r="J345" s="294"/>
      <c r="K345" s="294"/>
      <c r="L345" s="294"/>
      <c r="M345" s="319"/>
      <c r="N345" s="319"/>
      <c r="O345" s="319"/>
      <c r="P345" s="319"/>
      <c r="Q345" s="319"/>
      <c r="R345" s="319"/>
      <c r="S345" s="319"/>
      <c r="T345" s="319"/>
      <c r="U345" s="319"/>
      <c r="V345" s="319"/>
      <c r="W345" s="319"/>
      <c r="X345" s="319"/>
      <c r="Y345" s="319"/>
      <c r="Z345" s="319"/>
      <c r="AA345" s="319"/>
      <c r="AB345" s="319"/>
      <c r="AC345" s="319"/>
      <c r="AD345" s="319"/>
      <c r="AE345" s="319"/>
      <c r="AF345" s="319"/>
    </row>
    <row r="346" spans="6:32" s="119" customFormat="1">
      <c r="F346" s="293"/>
      <c r="G346" s="293"/>
      <c r="J346" s="294"/>
      <c r="K346" s="294"/>
      <c r="L346" s="294"/>
      <c r="M346" s="319"/>
      <c r="N346" s="319"/>
      <c r="O346" s="319"/>
      <c r="P346" s="319"/>
      <c r="Q346" s="319"/>
      <c r="R346" s="319"/>
      <c r="S346" s="319"/>
      <c r="T346" s="319"/>
      <c r="U346" s="319"/>
      <c r="V346" s="319"/>
      <c r="W346" s="319"/>
      <c r="X346" s="319"/>
      <c r="Y346" s="319"/>
      <c r="Z346" s="319"/>
      <c r="AA346" s="319"/>
      <c r="AB346" s="319"/>
      <c r="AC346" s="319"/>
      <c r="AD346" s="319"/>
      <c r="AE346" s="319"/>
      <c r="AF346" s="319"/>
    </row>
    <row r="347" spans="6:32" s="119" customFormat="1">
      <c r="F347" s="293"/>
      <c r="G347" s="293"/>
      <c r="J347" s="294"/>
      <c r="K347" s="294"/>
      <c r="L347" s="294"/>
      <c r="M347" s="319"/>
      <c r="N347" s="319"/>
      <c r="O347" s="319"/>
      <c r="P347" s="319"/>
      <c r="Q347" s="319"/>
      <c r="R347" s="319"/>
      <c r="S347" s="319"/>
      <c r="T347" s="319"/>
      <c r="U347" s="319"/>
      <c r="V347" s="319"/>
      <c r="W347" s="319"/>
      <c r="X347" s="319"/>
      <c r="Y347" s="319"/>
      <c r="Z347" s="319"/>
      <c r="AA347" s="319"/>
      <c r="AB347" s="319"/>
      <c r="AC347" s="319"/>
      <c r="AD347" s="319"/>
      <c r="AE347" s="319"/>
      <c r="AF347" s="319"/>
    </row>
    <row r="348" spans="6:32" s="119" customFormat="1">
      <c r="F348" s="293"/>
      <c r="G348" s="293"/>
      <c r="J348" s="294"/>
      <c r="K348" s="294"/>
      <c r="L348" s="294"/>
      <c r="M348" s="319"/>
      <c r="N348" s="319"/>
      <c r="O348" s="319"/>
      <c r="P348" s="319"/>
      <c r="Q348" s="319"/>
      <c r="R348" s="319"/>
      <c r="S348" s="319"/>
      <c r="T348" s="319"/>
      <c r="U348" s="319"/>
      <c r="V348" s="319"/>
      <c r="W348" s="319"/>
      <c r="X348" s="319"/>
      <c r="Y348" s="319"/>
      <c r="Z348" s="319"/>
      <c r="AA348" s="319"/>
      <c r="AB348" s="319"/>
      <c r="AC348" s="319"/>
      <c r="AD348" s="319"/>
      <c r="AE348" s="319"/>
      <c r="AF348" s="319"/>
    </row>
    <row r="349" spans="6:32" s="119" customFormat="1">
      <c r="F349" s="293"/>
      <c r="G349" s="293"/>
      <c r="J349" s="294"/>
      <c r="K349" s="294"/>
      <c r="L349" s="294"/>
      <c r="M349" s="319"/>
      <c r="N349" s="319"/>
      <c r="O349" s="319"/>
      <c r="P349" s="319"/>
      <c r="Q349" s="319"/>
      <c r="R349" s="319"/>
      <c r="S349" s="319"/>
      <c r="T349" s="319"/>
      <c r="U349" s="319"/>
      <c r="V349" s="319"/>
      <c r="W349" s="319"/>
      <c r="X349" s="319"/>
      <c r="Y349" s="319"/>
      <c r="Z349" s="319"/>
      <c r="AA349" s="319"/>
      <c r="AB349" s="319"/>
      <c r="AC349" s="319"/>
      <c r="AD349" s="319"/>
      <c r="AE349" s="319"/>
      <c r="AF349" s="319"/>
    </row>
    <row r="350" spans="6:32" s="119" customFormat="1">
      <c r="F350" s="293"/>
      <c r="G350" s="293"/>
      <c r="J350" s="294"/>
      <c r="K350" s="294"/>
      <c r="L350" s="294"/>
      <c r="M350" s="319"/>
      <c r="N350" s="319"/>
      <c r="O350" s="319"/>
      <c r="P350" s="319"/>
      <c r="Q350" s="319"/>
      <c r="R350" s="319"/>
      <c r="S350" s="319"/>
      <c r="T350" s="319"/>
      <c r="U350" s="319"/>
      <c r="V350" s="319"/>
      <c r="W350" s="319"/>
      <c r="X350" s="319"/>
      <c r="Y350" s="319"/>
      <c r="Z350" s="319"/>
      <c r="AA350" s="319"/>
      <c r="AB350" s="319"/>
      <c r="AC350" s="319"/>
      <c r="AD350" s="319"/>
      <c r="AE350" s="319"/>
      <c r="AF350" s="319"/>
    </row>
    <row r="351" spans="6:32" s="119" customFormat="1">
      <c r="F351" s="293"/>
      <c r="G351" s="293"/>
      <c r="J351" s="294"/>
      <c r="K351" s="294"/>
      <c r="L351" s="294"/>
      <c r="M351" s="319"/>
      <c r="N351" s="319"/>
      <c r="O351" s="319"/>
      <c r="P351" s="319"/>
      <c r="Q351" s="319"/>
      <c r="R351" s="319"/>
      <c r="S351" s="319"/>
      <c r="T351" s="319"/>
      <c r="U351" s="319"/>
      <c r="V351" s="319"/>
      <c r="W351" s="319"/>
      <c r="X351" s="319"/>
      <c r="Y351" s="319"/>
      <c r="Z351" s="319"/>
      <c r="AA351" s="319"/>
      <c r="AB351" s="319"/>
      <c r="AC351" s="319"/>
      <c r="AD351" s="319"/>
      <c r="AE351" s="319"/>
      <c r="AF351" s="319"/>
    </row>
    <row r="352" spans="6:32" s="119" customFormat="1">
      <c r="F352" s="293"/>
      <c r="G352" s="293"/>
      <c r="J352" s="294"/>
      <c r="K352" s="294"/>
      <c r="L352" s="294"/>
      <c r="M352" s="319"/>
      <c r="N352" s="319"/>
      <c r="O352" s="319"/>
      <c r="P352" s="319"/>
      <c r="Q352" s="319"/>
      <c r="R352" s="319"/>
      <c r="S352" s="319"/>
      <c r="T352" s="319"/>
      <c r="U352" s="319"/>
      <c r="V352" s="319"/>
      <c r="W352" s="319"/>
      <c r="X352" s="319"/>
      <c r="Y352" s="319"/>
      <c r="Z352" s="319"/>
      <c r="AA352" s="319"/>
      <c r="AB352" s="319"/>
      <c r="AC352" s="319"/>
      <c r="AD352" s="319"/>
      <c r="AE352" s="319"/>
      <c r="AF352" s="319"/>
    </row>
    <row r="353" spans="6:32" s="119" customFormat="1">
      <c r="F353" s="293"/>
      <c r="G353" s="293"/>
      <c r="J353" s="294"/>
      <c r="K353" s="294"/>
      <c r="L353" s="294"/>
      <c r="M353" s="319"/>
      <c r="N353" s="319"/>
      <c r="O353" s="319"/>
      <c r="P353" s="319"/>
      <c r="Q353" s="319"/>
      <c r="R353" s="319"/>
      <c r="S353" s="319"/>
      <c r="T353" s="319"/>
      <c r="U353" s="319"/>
      <c r="V353" s="319"/>
      <c r="W353" s="319"/>
      <c r="X353" s="319"/>
      <c r="Y353" s="319"/>
      <c r="Z353" s="319"/>
      <c r="AA353" s="319"/>
      <c r="AB353" s="319"/>
      <c r="AC353" s="319"/>
      <c r="AD353" s="319"/>
      <c r="AE353" s="319"/>
      <c r="AF353" s="319"/>
    </row>
    <row r="354" spans="6:32" s="119" customFormat="1">
      <c r="F354" s="293"/>
      <c r="G354" s="293"/>
      <c r="J354" s="294"/>
      <c r="K354" s="294"/>
      <c r="L354" s="294"/>
      <c r="M354" s="319"/>
      <c r="N354" s="319"/>
      <c r="O354" s="319"/>
      <c r="P354" s="319"/>
      <c r="Q354" s="319"/>
      <c r="R354" s="319"/>
      <c r="S354" s="319"/>
      <c r="T354" s="319"/>
      <c r="U354" s="319"/>
      <c r="V354" s="319"/>
      <c r="W354" s="319"/>
      <c r="X354" s="319"/>
      <c r="Y354" s="319"/>
      <c r="Z354" s="319"/>
      <c r="AA354" s="319"/>
      <c r="AB354" s="319"/>
      <c r="AC354" s="319"/>
      <c r="AD354" s="319"/>
      <c r="AE354" s="319"/>
      <c r="AF354" s="319"/>
    </row>
    <row r="355" spans="6:32" s="119" customFormat="1">
      <c r="F355" s="293"/>
      <c r="G355" s="293"/>
      <c r="J355" s="294"/>
      <c r="K355" s="294"/>
      <c r="L355" s="294"/>
      <c r="M355" s="319"/>
      <c r="N355" s="319"/>
      <c r="O355" s="319"/>
      <c r="P355" s="319"/>
      <c r="Q355" s="319"/>
      <c r="R355" s="319"/>
      <c r="S355" s="319"/>
      <c r="T355" s="319"/>
      <c r="U355" s="319"/>
      <c r="V355" s="319"/>
      <c r="W355" s="319"/>
      <c r="X355" s="319"/>
      <c r="Y355" s="319"/>
      <c r="Z355" s="319"/>
      <c r="AA355" s="319"/>
      <c r="AB355" s="319"/>
      <c r="AC355" s="319"/>
      <c r="AD355" s="319"/>
      <c r="AE355" s="319"/>
      <c r="AF355" s="319"/>
    </row>
    <row r="356" spans="6:32" s="119" customFormat="1">
      <c r="F356" s="293"/>
      <c r="G356" s="293"/>
      <c r="J356" s="294"/>
      <c r="K356" s="294"/>
      <c r="L356" s="294"/>
      <c r="M356" s="319"/>
      <c r="N356" s="319"/>
      <c r="O356" s="319"/>
      <c r="P356" s="319"/>
      <c r="Q356" s="319"/>
      <c r="R356" s="319"/>
      <c r="S356" s="319"/>
      <c r="T356" s="319"/>
      <c r="U356" s="319"/>
      <c r="V356" s="319"/>
      <c r="W356" s="319"/>
      <c r="X356" s="319"/>
      <c r="Y356" s="319"/>
      <c r="Z356" s="319"/>
      <c r="AA356" s="319"/>
      <c r="AB356" s="319"/>
      <c r="AC356" s="319"/>
      <c r="AD356" s="319"/>
      <c r="AE356" s="319"/>
      <c r="AF356" s="319"/>
    </row>
    <row r="357" spans="6:32" s="119" customFormat="1">
      <c r="F357" s="293"/>
      <c r="G357" s="293"/>
      <c r="J357" s="294"/>
      <c r="K357" s="294"/>
      <c r="L357" s="294"/>
      <c r="M357" s="319"/>
      <c r="N357" s="319"/>
      <c r="O357" s="319"/>
      <c r="P357" s="319"/>
      <c r="Q357" s="319"/>
      <c r="R357" s="319"/>
      <c r="S357" s="319"/>
      <c r="T357" s="319"/>
      <c r="U357" s="319"/>
      <c r="V357" s="319"/>
      <c r="W357" s="319"/>
      <c r="X357" s="319"/>
      <c r="Y357" s="319"/>
      <c r="Z357" s="319"/>
      <c r="AA357" s="319"/>
      <c r="AB357" s="319"/>
      <c r="AC357" s="319"/>
      <c r="AD357" s="319"/>
      <c r="AE357" s="319"/>
      <c r="AF357" s="319"/>
    </row>
    <row r="358" spans="6:32" s="119" customFormat="1">
      <c r="F358" s="293"/>
      <c r="G358" s="293"/>
      <c r="J358" s="294"/>
      <c r="K358" s="294"/>
      <c r="L358" s="294"/>
      <c r="M358" s="319"/>
      <c r="N358" s="319"/>
      <c r="O358" s="319"/>
      <c r="P358" s="319"/>
      <c r="Q358" s="319"/>
      <c r="R358" s="319"/>
      <c r="S358" s="319"/>
      <c r="T358" s="319"/>
      <c r="U358" s="319"/>
      <c r="V358" s="319"/>
      <c r="W358" s="319"/>
      <c r="X358" s="319"/>
      <c r="Y358" s="319"/>
      <c r="Z358" s="319"/>
      <c r="AA358" s="319"/>
      <c r="AB358" s="319"/>
      <c r="AC358" s="319"/>
      <c r="AD358" s="319"/>
      <c r="AE358" s="319"/>
      <c r="AF358" s="319"/>
    </row>
    <row r="359" spans="6:32" s="119" customFormat="1">
      <c r="F359" s="293"/>
      <c r="G359" s="293"/>
      <c r="J359" s="294"/>
      <c r="K359" s="294"/>
      <c r="L359" s="294"/>
      <c r="M359" s="319"/>
      <c r="N359" s="319"/>
      <c r="O359" s="319"/>
      <c r="P359" s="319"/>
      <c r="Q359" s="319"/>
      <c r="R359" s="319"/>
      <c r="S359" s="319"/>
      <c r="T359" s="319"/>
      <c r="U359" s="319"/>
      <c r="V359" s="319"/>
      <c r="W359" s="319"/>
      <c r="X359" s="319"/>
      <c r="Y359" s="319"/>
      <c r="Z359" s="319"/>
      <c r="AA359" s="319"/>
      <c r="AB359" s="319"/>
      <c r="AC359" s="319"/>
      <c r="AD359" s="319"/>
      <c r="AE359" s="319"/>
      <c r="AF359" s="319"/>
    </row>
    <row r="360" spans="6:32" s="119" customFormat="1">
      <c r="F360" s="293"/>
      <c r="G360" s="293"/>
      <c r="J360" s="294"/>
      <c r="K360" s="294"/>
      <c r="L360" s="294"/>
      <c r="M360" s="319"/>
      <c r="N360" s="319"/>
      <c r="O360" s="319"/>
      <c r="P360" s="319"/>
      <c r="Q360" s="319"/>
      <c r="R360" s="319"/>
      <c r="S360" s="319"/>
      <c r="T360" s="319"/>
      <c r="U360" s="319"/>
      <c r="V360" s="319"/>
      <c r="W360" s="319"/>
      <c r="X360" s="319"/>
      <c r="Y360" s="319"/>
      <c r="Z360" s="319"/>
      <c r="AA360" s="319"/>
      <c r="AB360" s="319"/>
      <c r="AC360" s="319"/>
      <c r="AD360" s="319"/>
      <c r="AE360" s="319"/>
      <c r="AF360" s="319"/>
    </row>
    <row r="361" spans="6:32" s="119" customFormat="1">
      <c r="F361" s="293"/>
      <c r="G361" s="293"/>
      <c r="J361" s="294"/>
      <c r="K361" s="294"/>
      <c r="L361" s="294"/>
      <c r="M361" s="319"/>
      <c r="N361" s="319"/>
      <c r="O361" s="319"/>
      <c r="P361" s="319"/>
      <c r="Q361" s="319"/>
      <c r="R361" s="319"/>
      <c r="S361" s="319"/>
      <c r="T361" s="319"/>
      <c r="U361" s="319"/>
      <c r="V361" s="319"/>
      <c r="W361" s="319"/>
      <c r="X361" s="319"/>
      <c r="Y361" s="319"/>
      <c r="Z361" s="319"/>
      <c r="AA361" s="319"/>
      <c r="AB361" s="319"/>
      <c r="AC361" s="319"/>
      <c r="AD361" s="319"/>
      <c r="AE361" s="319"/>
      <c r="AF361" s="319"/>
    </row>
    <row r="362" spans="6:32" s="119" customFormat="1">
      <c r="F362" s="293"/>
      <c r="G362" s="293"/>
      <c r="J362" s="294"/>
      <c r="K362" s="294"/>
      <c r="L362" s="294"/>
      <c r="M362" s="319"/>
      <c r="N362" s="319"/>
      <c r="O362" s="319"/>
      <c r="P362" s="319"/>
      <c r="Q362" s="319"/>
      <c r="R362" s="319"/>
      <c r="S362" s="319"/>
      <c r="T362" s="319"/>
      <c r="U362" s="319"/>
      <c r="V362" s="319"/>
      <c r="W362" s="319"/>
      <c r="X362" s="319"/>
      <c r="Y362" s="319"/>
      <c r="Z362" s="319"/>
      <c r="AA362" s="319"/>
      <c r="AB362" s="319"/>
      <c r="AC362" s="319"/>
      <c r="AD362" s="319"/>
      <c r="AE362" s="319"/>
      <c r="AF362" s="319"/>
    </row>
    <row r="363" spans="6:32" s="119" customFormat="1">
      <c r="F363" s="293"/>
      <c r="G363" s="293"/>
      <c r="J363" s="294"/>
      <c r="K363" s="294"/>
      <c r="L363" s="294"/>
      <c r="M363" s="319"/>
      <c r="N363" s="319"/>
      <c r="O363" s="319"/>
      <c r="P363" s="319"/>
      <c r="Q363" s="319"/>
      <c r="R363" s="319"/>
      <c r="S363" s="319"/>
      <c r="T363" s="319"/>
      <c r="U363" s="319"/>
      <c r="V363" s="319"/>
      <c r="W363" s="319"/>
      <c r="X363" s="319"/>
      <c r="Y363" s="319"/>
      <c r="Z363" s="319"/>
      <c r="AA363" s="319"/>
      <c r="AB363" s="319"/>
      <c r="AC363" s="319"/>
      <c r="AD363" s="319"/>
      <c r="AE363" s="319"/>
      <c r="AF363" s="319"/>
    </row>
    <row r="364" spans="6:32" s="119" customFormat="1">
      <c r="F364" s="293"/>
      <c r="G364" s="293"/>
      <c r="J364" s="294"/>
      <c r="K364" s="294"/>
      <c r="L364" s="294"/>
      <c r="M364" s="319"/>
      <c r="N364" s="319"/>
      <c r="O364" s="319"/>
      <c r="P364" s="319"/>
      <c r="Q364" s="319"/>
      <c r="R364" s="319"/>
      <c r="S364" s="319"/>
      <c r="T364" s="319"/>
      <c r="U364" s="319"/>
      <c r="V364" s="319"/>
      <c r="W364" s="319"/>
      <c r="X364" s="319"/>
      <c r="Y364" s="319"/>
      <c r="Z364" s="319"/>
      <c r="AA364" s="319"/>
      <c r="AB364" s="319"/>
      <c r="AC364" s="319"/>
      <c r="AD364" s="319"/>
      <c r="AE364" s="319"/>
      <c r="AF364" s="319"/>
    </row>
    <row r="365" spans="6:32" s="119" customFormat="1">
      <c r="F365" s="293"/>
      <c r="G365" s="293"/>
      <c r="J365" s="294"/>
      <c r="K365" s="294"/>
      <c r="L365" s="294"/>
      <c r="M365" s="319"/>
      <c r="N365" s="319"/>
      <c r="O365" s="319"/>
      <c r="P365" s="319"/>
      <c r="Q365" s="319"/>
      <c r="R365" s="319"/>
      <c r="S365" s="319"/>
      <c r="T365" s="319"/>
      <c r="U365" s="319"/>
      <c r="V365" s="319"/>
      <c r="W365" s="319"/>
      <c r="X365" s="319"/>
      <c r="Y365" s="319"/>
      <c r="Z365" s="319"/>
      <c r="AA365" s="319"/>
      <c r="AB365" s="319"/>
      <c r="AC365" s="319"/>
      <c r="AD365" s="319"/>
      <c r="AE365" s="319"/>
      <c r="AF365" s="319"/>
    </row>
    <row r="366" spans="6:32" s="119" customFormat="1">
      <c r="F366" s="293"/>
      <c r="G366" s="293"/>
      <c r="J366" s="294"/>
      <c r="K366" s="294"/>
      <c r="L366" s="294"/>
      <c r="M366" s="319"/>
      <c r="N366" s="319"/>
      <c r="O366" s="319"/>
      <c r="P366" s="319"/>
      <c r="Q366" s="319"/>
      <c r="R366" s="319"/>
      <c r="S366" s="319"/>
      <c r="T366" s="319"/>
      <c r="U366" s="319"/>
      <c r="V366" s="319"/>
      <c r="W366" s="319"/>
      <c r="X366" s="319"/>
      <c r="Y366" s="319"/>
      <c r="Z366" s="319"/>
      <c r="AA366" s="319"/>
      <c r="AB366" s="319"/>
      <c r="AC366" s="319"/>
      <c r="AD366" s="319"/>
      <c r="AE366" s="319"/>
      <c r="AF366" s="319"/>
    </row>
    <row r="367" spans="6:32" s="119" customFormat="1">
      <c r="F367" s="293"/>
      <c r="G367" s="293"/>
      <c r="J367" s="294"/>
      <c r="K367" s="294"/>
      <c r="L367" s="294"/>
      <c r="M367" s="319"/>
      <c r="N367" s="319"/>
      <c r="O367" s="319"/>
      <c r="P367" s="319"/>
      <c r="Q367" s="319"/>
      <c r="R367" s="319"/>
      <c r="S367" s="319"/>
      <c r="T367" s="319"/>
      <c r="U367" s="319"/>
      <c r="V367" s="319"/>
      <c r="W367" s="319"/>
      <c r="X367" s="319"/>
      <c r="Y367" s="319"/>
      <c r="Z367" s="319"/>
      <c r="AA367" s="319"/>
      <c r="AB367" s="319"/>
      <c r="AC367" s="319"/>
      <c r="AD367" s="319"/>
      <c r="AE367" s="319"/>
      <c r="AF367" s="319"/>
    </row>
    <row r="368" spans="6:32" s="119" customFormat="1">
      <c r="F368" s="293"/>
      <c r="G368" s="293"/>
      <c r="J368" s="294"/>
      <c r="K368" s="294"/>
      <c r="L368" s="294"/>
      <c r="M368" s="319"/>
      <c r="N368" s="319"/>
      <c r="O368" s="319"/>
      <c r="P368" s="319"/>
      <c r="Q368" s="319"/>
      <c r="R368" s="319"/>
      <c r="S368" s="319"/>
      <c r="T368" s="319"/>
      <c r="U368" s="319"/>
      <c r="V368" s="319"/>
      <c r="W368" s="319"/>
      <c r="X368" s="319"/>
      <c r="Y368" s="319"/>
      <c r="Z368" s="319"/>
      <c r="AA368" s="319"/>
      <c r="AB368" s="319"/>
      <c r="AC368" s="319"/>
      <c r="AD368" s="319"/>
      <c r="AE368" s="319"/>
      <c r="AF368" s="319"/>
    </row>
    <row r="369" spans="6:32" s="119" customFormat="1">
      <c r="F369" s="293"/>
      <c r="G369" s="293"/>
      <c r="J369" s="294"/>
      <c r="K369" s="294"/>
      <c r="L369" s="294"/>
      <c r="M369" s="319"/>
      <c r="N369" s="319"/>
      <c r="O369" s="319"/>
      <c r="P369" s="319"/>
      <c r="Q369" s="319"/>
      <c r="R369" s="319"/>
      <c r="S369" s="319"/>
      <c r="T369" s="319"/>
      <c r="U369" s="319"/>
      <c r="V369" s="319"/>
      <c r="W369" s="319"/>
      <c r="X369" s="319"/>
      <c r="Y369" s="319"/>
      <c r="Z369" s="319"/>
      <c r="AA369" s="319"/>
      <c r="AB369" s="319"/>
      <c r="AC369" s="319"/>
      <c r="AD369" s="319"/>
      <c r="AE369" s="319"/>
      <c r="AF369" s="319"/>
    </row>
    <row r="370" spans="6:32" s="119" customFormat="1">
      <c r="F370" s="293"/>
      <c r="G370" s="293"/>
      <c r="J370" s="294"/>
      <c r="K370" s="294"/>
      <c r="L370" s="294"/>
      <c r="M370" s="319"/>
      <c r="N370" s="319"/>
      <c r="O370" s="319"/>
      <c r="P370" s="319"/>
      <c r="Q370" s="319"/>
      <c r="R370" s="319"/>
      <c r="S370" s="319"/>
      <c r="T370" s="319"/>
      <c r="U370" s="319"/>
      <c r="V370" s="319"/>
      <c r="W370" s="319"/>
      <c r="X370" s="319"/>
      <c r="Y370" s="319"/>
      <c r="Z370" s="319"/>
      <c r="AA370" s="319"/>
      <c r="AB370" s="319"/>
      <c r="AC370" s="319"/>
      <c r="AD370" s="319"/>
      <c r="AE370" s="319"/>
      <c r="AF370" s="319"/>
    </row>
    <row r="371" spans="6:32" s="119" customFormat="1">
      <c r="F371" s="293"/>
      <c r="G371" s="293"/>
      <c r="J371" s="294"/>
      <c r="K371" s="294"/>
      <c r="L371" s="294"/>
      <c r="M371" s="319"/>
      <c r="N371" s="319"/>
      <c r="O371" s="319"/>
      <c r="P371" s="319"/>
      <c r="Q371" s="319"/>
      <c r="R371" s="319"/>
      <c r="S371" s="319"/>
      <c r="T371" s="319"/>
      <c r="U371" s="319"/>
      <c r="V371" s="319"/>
      <c r="W371" s="319"/>
      <c r="X371" s="319"/>
      <c r="Y371" s="319"/>
      <c r="Z371" s="319"/>
      <c r="AA371" s="319"/>
      <c r="AB371" s="319"/>
      <c r="AC371" s="319"/>
      <c r="AD371" s="319"/>
      <c r="AE371" s="319"/>
      <c r="AF371" s="319"/>
    </row>
    <row r="372" spans="6:32" s="119" customFormat="1">
      <c r="F372" s="293"/>
      <c r="G372" s="293"/>
      <c r="J372" s="294"/>
      <c r="K372" s="294"/>
      <c r="L372" s="294"/>
      <c r="M372" s="319"/>
      <c r="N372" s="319"/>
      <c r="O372" s="319"/>
      <c r="P372" s="319"/>
      <c r="Q372" s="319"/>
      <c r="R372" s="319"/>
      <c r="S372" s="319"/>
      <c r="T372" s="319"/>
      <c r="U372" s="319"/>
      <c r="V372" s="319"/>
      <c r="W372" s="319"/>
      <c r="X372" s="319"/>
      <c r="Y372" s="319"/>
      <c r="Z372" s="319"/>
      <c r="AA372" s="319"/>
      <c r="AB372" s="319"/>
      <c r="AC372" s="319"/>
      <c r="AD372" s="319"/>
      <c r="AE372" s="319"/>
      <c r="AF372" s="319"/>
    </row>
    <row r="373" spans="6:32" s="119" customFormat="1">
      <c r="F373" s="293"/>
      <c r="G373" s="293"/>
      <c r="J373" s="294"/>
      <c r="K373" s="294"/>
      <c r="L373" s="294"/>
      <c r="M373" s="319"/>
      <c r="N373" s="319"/>
      <c r="O373" s="319"/>
      <c r="P373" s="319"/>
      <c r="Q373" s="319"/>
      <c r="R373" s="319"/>
      <c r="S373" s="319"/>
      <c r="T373" s="319"/>
      <c r="U373" s="319"/>
      <c r="V373" s="319"/>
      <c r="W373" s="319"/>
      <c r="X373" s="319"/>
      <c r="Y373" s="319"/>
      <c r="Z373" s="319"/>
      <c r="AA373" s="319"/>
      <c r="AB373" s="319"/>
      <c r="AC373" s="319"/>
      <c r="AD373" s="319"/>
      <c r="AE373" s="319"/>
      <c r="AF373" s="319"/>
    </row>
    <row r="374" spans="6:32" s="119" customFormat="1">
      <c r="F374" s="293"/>
      <c r="G374" s="293"/>
      <c r="J374" s="294"/>
      <c r="K374" s="294"/>
      <c r="L374" s="294"/>
      <c r="M374" s="319"/>
      <c r="N374" s="319"/>
      <c r="O374" s="319"/>
      <c r="P374" s="319"/>
      <c r="Q374" s="319"/>
      <c r="R374" s="319"/>
      <c r="S374" s="319"/>
      <c r="T374" s="319"/>
      <c r="U374" s="319"/>
      <c r="V374" s="319"/>
      <c r="W374" s="319"/>
      <c r="X374" s="319"/>
      <c r="Y374" s="319"/>
      <c r="Z374" s="319"/>
      <c r="AA374" s="319"/>
      <c r="AB374" s="319"/>
      <c r="AC374" s="319"/>
      <c r="AD374" s="319"/>
      <c r="AE374" s="319"/>
      <c r="AF374" s="319"/>
    </row>
    <row r="375" spans="6:32" s="119" customFormat="1">
      <c r="F375" s="293"/>
      <c r="G375" s="293"/>
      <c r="J375" s="294"/>
      <c r="K375" s="294"/>
      <c r="L375" s="294"/>
      <c r="M375" s="319"/>
      <c r="N375" s="319"/>
      <c r="O375" s="319"/>
      <c r="P375" s="319"/>
      <c r="Q375" s="319"/>
      <c r="R375" s="319"/>
      <c r="S375" s="319"/>
      <c r="T375" s="319"/>
      <c r="U375" s="319"/>
      <c r="V375" s="319"/>
      <c r="W375" s="319"/>
      <c r="X375" s="319"/>
      <c r="Y375" s="319"/>
      <c r="Z375" s="319"/>
      <c r="AA375" s="319"/>
      <c r="AB375" s="319"/>
      <c r="AC375" s="319"/>
      <c r="AD375" s="319"/>
      <c r="AE375" s="319"/>
      <c r="AF375" s="319"/>
    </row>
    <row r="376" spans="6:32" s="119" customFormat="1">
      <c r="F376" s="293"/>
      <c r="G376" s="293"/>
      <c r="J376" s="294"/>
      <c r="K376" s="294"/>
      <c r="L376" s="294"/>
      <c r="M376" s="319"/>
      <c r="N376" s="319"/>
      <c r="O376" s="319"/>
      <c r="P376" s="319"/>
      <c r="Q376" s="319"/>
      <c r="R376" s="319"/>
      <c r="S376" s="319"/>
      <c r="T376" s="319"/>
      <c r="U376" s="319"/>
      <c r="V376" s="319"/>
      <c r="W376" s="319"/>
      <c r="X376" s="319"/>
      <c r="Y376" s="319"/>
      <c r="Z376" s="319"/>
      <c r="AA376" s="319"/>
      <c r="AB376" s="319"/>
      <c r="AC376" s="319"/>
      <c r="AD376" s="319"/>
      <c r="AE376" s="319"/>
      <c r="AF376" s="319"/>
    </row>
    <row r="377" spans="6:32" s="119" customFormat="1">
      <c r="F377" s="293"/>
      <c r="G377" s="293"/>
      <c r="J377" s="294"/>
      <c r="K377" s="294"/>
      <c r="L377" s="294"/>
      <c r="M377" s="319"/>
      <c r="N377" s="319"/>
      <c r="O377" s="319"/>
      <c r="P377" s="319"/>
      <c r="Q377" s="319"/>
      <c r="R377" s="319"/>
      <c r="S377" s="319"/>
      <c r="T377" s="319"/>
      <c r="U377" s="319"/>
      <c r="V377" s="319"/>
      <c r="W377" s="319"/>
      <c r="X377" s="319"/>
      <c r="Y377" s="319"/>
      <c r="Z377" s="319"/>
      <c r="AA377" s="319"/>
      <c r="AB377" s="319"/>
      <c r="AC377" s="319"/>
      <c r="AD377" s="319"/>
      <c r="AE377" s="319"/>
      <c r="AF377" s="319"/>
    </row>
    <row r="378" spans="6:32" s="119" customFormat="1">
      <c r="F378" s="293"/>
      <c r="G378" s="293"/>
      <c r="J378" s="294"/>
      <c r="K378" s="294"/>
      <c r="L378" s="294"/>
      <c r="M378" s="319"/>
      <c r="N378" s="319"/>
      <c r="O378" s="319"/>
      <c r="P378" s="319"/>
      <c r="Q378" s="319"/>
      <c r="R378" s="319"/>
      <c r="S378" s="319"/>
      <c r="T378" s="319"/>
      <c r="U378" s="319"/>
      <c r="V378" s="319"/>
      <c r="W378" s="319"/>
      <c r="X378" s="319"/>
      <c r="Y378" s="319"/>
      <c r="Z378" s="319"/>
      <c r="AA378" s="319"/>
      <c r="AB378" s="319"/>
      <c r="AC378" s="319"/>
      <c r="AD378" s="319"/>
      <c r="AE378" s="319"/>
      <c r="AF378" s="319"/>
    </row>
    <row r="379" spans="6:32" s="119" customFormat="1">
      <c r="F379" s="293"/>
      <c r="G379" s="293"/>
      <c r="J379" s="294"/>
      <c r="K379" s="294"/>
      <c r="L379" s="294"/>
      <c r="M379" s="319"/>
      <c r="N379" s="319"/>
      <c r="O379" s="319"/>
      <c r="P379" s="319"/>
      <c r="Q379" s="319"/>
      <c r="R379" s="319"/>
      <c r="S379" s="319"/>
      <c r="T379" s="319"/>
      <c r="U379" s="319"/>
      <c r="V379" s="319"/>
      <c r="W379" s="319"/>
      <c r="X379" s="319"/>
      <c r="Y379" s="319"/>
      <c r="Z379" s="319"/>
      <c r="AA379" s="319"/>
      <c r="AB379" s="319"/>
      <c r="AC379" s="319"/>
      <c r="AD379" s="319"/>
      <c r="AE379" s="319"/>
      <c r="AF379" s="319"/>
    </row>
    <row r="380" spans="6:32" s="119" customFormat="1">
      <c r="F380" s="293"/>
      <c r="G380" s="293"/>
      <c r="J380" s="294"/>
      <c r="K380" s="294"/>
      <c r="L380" s="294"/>
      <c r="M380" s="319"/>
      <c r="N380" s="319"/>
      <c r="O380" s="319"/>
      <c r="P380" s="319"/>
      <c r="Q380" s="319"/>
      <c r="R380" s="319"/>
      <c r="S380" s="319"/>
      <c r="T380" s="319"/>
      <c r="U380" s="319"/>
      <c r="V380" s="319"/>
      <c r="W380" s="319"/>
      <c r="X380" s="319"/>
      <c r="Y380" s="319"/>
      <c r="Z380" s="319"/>
      <c r="AA380" s="319"/>
      <c r="AB380" s="319"/>
      <c r="AC380" s="319"/>
      <c r="AD380" s="319"/>
      <c r="AE380" s="319"/>
      <c r="AF380" s="319"/>
    </row>
    <row r="381" spans="6:32" s="119" customFormat="1">
      <c r="F381" s="293"/>
      <c r="G381" s="293"/>
      <c r="J381" s="294"/>
      <c r="K381" s="294"/>
      <c r="L381" s="294"/>
      <c r="M381" s="319"/>
      <c r="N381" s="319"/>
      <c r="O381" s="319"/>
      <c r="P381" s="319"/>
      <c r="Q381" s="319"/>
      <c r="R381" s="319"/>
      <c r="S381" s="319"/>
      <c r="T381" s="319"/>
      <c r="U381" s="319"/>
      <c r="V381" s="319"/>
      <c r="W381" s="319"/>
      <c r="X381" s="319"/>
      <c r="Y381" s="319"/>
      <c r="Z381" s="319"/>
      <c r="AA381" s="319"/>
      <c r="AB381" s="319"/>
      <c r="AC381" s="319"/>
      <c r="AD381" s="319"/>
      <c r="AE381" s="319"/>
      <c r="AF381" s="319"/>
    </row>
    <row r="382" spans="6:32" s="119" customFormat="1">
      <c r="F382" s="293"/>
      <c r="G382" s="293"/>
      <c r="J382" s="294"/>
      <c r="K382" s="294"/>
      <c r="L382" s="294"/>
      <c r="M382" s="319"/>
      <c r="N382" s="319"/>
      <c r="O382" s="319"/>
      <c r="P382" s="319"/>
      <c r="Q382" s="319"/>
      <c r="R382" s="319"/>
      <c r="S382" s="319"/>
      <c r="T382" s="319"/>
      <c r="U382" s="319"/>
      <c r="V382" s="319"/>
      <c r="W382" s="319"/>
      <c r="X382" s="319"/>
      <c r="Y382" s="319"/>
      <c r="Z382" s="319"/>
      <c r="AA382" s="319"/>
      <c r="AB382" s="319"/>
      <c r="AC382" s="319"/>
      <c r="AD382" s="319"/>
      <c r="AE382" s="319"/>
      <c r="AF382" s="319"/>
    </row>
    <row r="383" spans="6:32" s="119" customFormat="1">
      <c r="F383" s="293"/>
      <c r="G383" s="293"/>
      <c r="J383" s="294"/>
      <c r="K383" s="294"/>
      <c r="L383" s="294"/>
      <c r="M383" s="319"/>
      <c r="N383" s="319"/>
      <c r="O383" s="319"/>
      <c r="P383" s="319"/>
      <c r="Q383" s="319"/>
      <c r="R383" s="319"/>
      <c r="S383" s="319"/>
      <c r="T383" s="319"/>
      <c r="U383" s="319"/>
      <c r="V383" s="319"/>
      <c r="W383" s="319"/>
      <c r="X383" s="319"/>
      <c r="Y383" s="319"/>
      <c r="Z383" s="319"/>
      <c r="AA383" s="319"/>
      <c r="AB383" s="319"/>
      <c r="AC383" s="319"/>
      <c r="AD383" s="319"/>
      <c r="AE383" s="319"/>
      <c r="AF383" s="319"/>
    </row>
    <row r="384" spans="6:32" s="119" customFormat="1">
      <c r="F384" s="293"/>
      <c r="G384" s="293"/>
      <c r="J384" s="294"/>
      <c r="K384" s="294"/>
      <c r="L384" s="294"/>
      <c r="M384" s="319"/>
      <c r="N384" s="319"/>
      <c r="O384" s="319"/>
      <c r="P384" s="319"/>
      <c r="Q384" s="319"/>
      <c r="R384" s="319"/>
      <c r="S384" s="319"/>
      <c r="T384" s="319"/>
      <c r="U384" s="319"/>
      <c r="V384" s="319"/>
      <c r="W384" s="319"/>
      <c r="X384" s="319"/>
      <c r="Y384" s="319"/>
      <c r="Z384" s="319"/>
      <c r="AA384" s="319"/>
      <c r="AB384" s="319"/>
      <c r="AC384" s="319"/>
      <c r="AD384" s="319"/>
      <c r="AE384" s="319"/>
      <c r="AF384" s="319"/>
    </row>
    <row r="385" spans="6:32" s="119" customFormat="1">
      <c r="F385" s="293"/>
      <c r="G385" s="293"/>
      <c r="J385" s="294"/>
      <c r="K385" s="294"/>
      <c r="L385" s="294"/>
      <c r="M385" s="319"/>
      <c r="N385" s="319"/>
      <c r="O385" s="319"/>
      <c r="P385" s="319"/>
      <c r="Q385" s="319"/>
      <c r="R385" s="319"/>
      <c r="S385" s="319"/>
      <c r="T385" s="319"/>
      <c r="U385" s="319"/>
      <c r="V385" s="319"/>
      <c r="W385" s="319"/>
      <c r="X385" s="319"/>
      <c r="Y385" s="319"/>
      <c r="Z385" s="319"/>
      <c r="AA385" s="319"/>
      <c r="AB385" s="319"/>
      <c r="AC385" s="319"/>
      <c r="AD385" s="319"/>
      <c r="AE385" s="319"/>
      <c r="AF385" s="319"/>
    </row>
    <row r="386" spans="6:32" s="119" customFormat="1">
      <c r="F386" s="293"/>
      <c r="G386" s="293"/>
      <c r="J386" s="294"/>
      <c r="K386" s="294"/>
      <c r="L386" s="294"/>
      <c r="M386" s="319"/>
      <c r="N386" s="319"/>
      <c r="O386" s="319"/>
      <c r="P386" s="319"/>
      <c r="Q386" s="319"/>
      <c r="R386" s="319"/>
      <c r="S386" s="319"/>
      <c r="T386" s="319"/>
      <c r="U386" s="319"/>
      <c r="V386" s="319"/>
      <c r="W386" s="319"/>
      <c r="X386" s="319"/>
      <c r="Y386" s="319"/>
      <c r="Z386" s="319"/>
      <c r="AA386" s="319"/>
      <c r="AB386" s="319"/>
      <c r="AC386" s="319"/>
      <c r="AD386" s="319"/>
      <c r="AE386" s="319"/>
      <c r="AF386" s="319"/>
    </row>
    <row r="387" spans="6:32" s="119" customFormat="1">
      <c r="F387" s="293"/>
      <c r="G387" s="293"/>
      <c r="J387" s="294"/>
      <c r="K387" s="294"/>
      <c r="L387" s="294"/>
      <c r="M387" s="319"/>
      <c r="N387" s="319"/>
      <c r="O387" s="319"/>
      <c r="P387" s="319"/>
      <c r="Q387" s="319"/>
      <c r="R387" s="319"/>
      <c r="S387" s="319"/>
      <c r="T387" s="319"/>
      <c r="U387" s="319"/>
      <c r="V387" s="319"/>
      <c r="W387" s="319"/>
      <c r="X387" s="319"/>
      <c r="Y387" s="319"/>
      <c r="Z387" s="319"/>
      <c r="AA387" s="319"/>
      <c r="AB387" s="319"/>
      <c r="AC387" s="319"/>
      <c r="AD387" s="319"/>
      <c r="AE387" s="319"/>
      <c r="AF387" s="319"/>
    </row>
    <row r="388" spans="6:32" s="119" customFormat="1">
      <c r="F388" s="293"/>
      <c r="G388" s="293"/>
      <c r="J388" s="294"/>
      <c r="K388" s="294"/>
      <c r="L388" s="294"/>
      <c r="M388" s="319"/>
      <c r="N388" s="319"/>
      <c r="O388" s="319"/>
      <c r="P388" s="319"/>
      <c r="Q388" s="319"/>
      <c r="R388" s="319"/>
      <c r="S388" s="319"/>
      <c r="T388" s="319"/>
      <c r="U388" s="319"/>
      <c r="V388" s="319"/>
      <c r="W388" s="319"/>
      <c r="X388" s="319"/>
      <c r="Y388" s="319"/>
      <c r="Z388" s="319"/>
      <c r="AA388" s="319"/>
      <c r="AB388" s="319"/>
      <c r="AC388" s="319"/>
      <c r="AD388" s="319"/>
      <c r="AE388" s="319"/>
      <c r="AF388" s="319"/>
    </row>
    <row r="389" spans="6:32" s="119" customFormat="1">
      <c r="F389" s="293"/>
      <c r="G389" s="293"/>
      <c r="J389" s="294"/>
      <c r="K389" s="294"/>
      <c r="L389" s="294"/>
      <c r="M389" s="319"/>
      <c r="N389" s="319"/>
      <c r="O389" s="319"/>
      <c r="P389" s="319"/>
      <c r="Q389" s="319"/>
      <c r="R389" s="319"/>
      <c r="S389" s="319"/>
      <c r="T389" s="319"/>
      <c r="U389" s="319"/>
      <c r="V389" s="319"/>
      <c r="W389" s="319"/>
      <c r="X389" s="319"/>
      <c r="Y389" s="319"/>
      <c r="Z389" s="319"/>
      <c r="AA389" s="319"/>
      <c r="AB389" s="319"/>
      <c r="AC389" s="319"/>
      <c r="AD389" s="319"/>
      <c r="AE389" s="319"/>
      <c r="AF389" s="319"/>
    </row>
    <row r="390" spans="6:32" s="119" customFormat="1">
      <c r="F390" s="293"/>
      <c r="G390" s="293"/>
      <c r="J390" s="294"/>
      <c r="K390" s="294"/>
      <c r="L390" s="294"/>
      <c r="M390" s="319"/>
      <c r="N390" s="319"/>
      <c r="O390" s="319"/>
      <c r="P390" s="319"/>
      <c r="Q390" s="319"/>
      <c r="R390" s="319"/>
      <c r="S390" s="319"/>
      <c r="T390" s="319"/>
      <c r="U390" s="319"/>
      <c r="V390" s="319"/>
      <c r="W390" s="319"/>
      <c r="X390" s="319"/>
      <c r="Y390" s="319"/>
      <c r="Z390" s="319"/>
      <c r="AA390" s="319"/>
      <c r="AB390" s="319"/>
      <c r="AC390" s="319"/>
      <c r="AD390" s="319"/>
      <c r="AE390" s="319"/>
      <c r="AF390" s="319"/>
    </row>
    <row r="391" spans="6:32" s="119" customFormat="1">
      <c r="F391" s="293"/>
      <c r="G391" s="293"/>
      <c r="J391" s="294"/>
      <c r="K391" s="294"/>
      <c r="L391" s="294"/>
      <c r="M391" s="319"/>
      <c r="N391" s="319"/>
      <c r="O391" s="319"/>
      <c r="P391" s="319"/>
      <c r="Q391" s="319"/>
      <c r="R391" s="319"/>
      <c r="S391" s="319"/>
      <c r="T391" s="319"/>
      <c r="U391" s="319"/>
      <c r="V391" s="319"/>
      <c r="W391" s="319"/>
      <c r="X391" s="319"/>
      <c r="Y391" s="319"/>
      <c r="Z391" s="319"/>
      <c r="AA391" s="319"/>
      <c r="AB391" s="319"/>
      <c r="AC391" s="319"/>
      <c r="AD391" s="319"/>
      <c r="AE391" s="319"/>
      <c r="AF391" s="319"/>
    </row>
    <row r="392" spans="6:32" s="119" customFormat="1">
      <c r="F392" s="293"/>
      <c r="G392" s="293"/>
      <c r="J392" s="294"/>
      <c r="K392" s="294"/>
      <c r="L392" s="294"/>
      <c r="M392" s="319"/>
      <c r="N392" s="319"/>
      <c r="O392" s="319"/>
      <c r="P392" s="319"/>
      <c r="Q392" s="319"/>
      <c r="R392" s="319"/>
      <c r="S392" s="319"/>
      <c r="T392" s="319"/>
      <c r="U392" s="319"/>
      <c r="V392" s="319"/>
      <c r="W392" s="319"/>
      <c r="X392" s="319"/>
      <c r="Y392" s="319"/>
      <c r="Z392" s="319"/>
      <c r="AA392" s="319"/>
      <c r="AB392" s="319"/>
      <c r="AC392" s="319"/>
      <c r="AD392" s="319"/>
      <c r="AE392" s="319"/>
      <c r="AF392" s="319"/>
    </row>
    <row r="393" spans="6:32" s="119" customFormat="1">
      <c r="F393" s="293"/>
      <c r="G393" s="293"/>
      <c r="J393" s="294"/>
      <c r="K393" s="294"/>
      <c r="L393" s="294"/>
      <c r="M393" s="319"/>
      <c r="N393" s="319"/>
      <c r="O393" s="319"/>
      <c r="P393" s="319"/>
      <c r="Q393" s="319"/>
      <c r="R393" s="319"/>
      <c r="S393" s="319"/>
      <c r="T393" s="319"/>
      <c r="U393" s="319"/>
      <c r="V393" s="319"/>
      <c r="W393" s="319"/>
      <c r="X393" s="319"/>
      <c r="Y393" s="319"/>
      <c r="Z393" s="319"/>
      <c r="AA393" s="319"/>
      <c r="AB393" s="319"/>
      <c r="AC393" s="319"/>
      <c r="AD393" s="319"/>
      <c r="AE393" s="319"/>
      <c r="AF393" s="319"/>
    </row>
    <row r="394" spans="6:32" s="119" customFormat="1">
      <c r="F394" s="293"/>
      <c r="G394" s="293"/>
      <c r="J394" s="294"/>
      <c r="K394" s="294"/>
      <c r="L394" s="294"/>
      <c r="M394" s="319"/>
      <c r="N394" s="319"/>
      <c r="O394" s="319"/>
      <c r="P394" s="319"/>
      <c r="Q394" s="319"/>
      <c r="R394" s="319"/>
      <c r="S394" s="319"/>
      <c r="T394" s="319"/>
      <c r="U394" s="319"/>
      <c r="V394" s="319"/>
      <c r="W394" s="319"/>
      <c r="X394" s="319"/>
      <c r="Y394" s="319"/>
      <c r="Z394" s="319"/>
      <c r="AA394" s="319"/>
      <c r="AB394" s="319"/>
      <c r="AC394" s="319"/>
      <c r="AD394" s="319"/>
      <c r="AE394" s="319"/>
      <c r="AF394" s="319"/>
    </row>
    <row r="395" spans="6:32" s="119" customFormat="1">
      <c r="F395" s="293"/>
      <c r="G395" s="293"/>
      <c r="J395" s="294"/>
      <c r="K395" s="294"/>
      <c r="L395" s="294"/>
      <c r="M395" s="319"/>
      <c r="N395" s="319"/>
      <c r="O395" s="319"/>
      <c r="P395" s="319"/>
      <c r="Q395" s="319"/>
      <c r="R395" s="319"/>
      <c r="S395" s="319"/>
      <c r="T395" s="319"/>
      <c r="U395" s="319"/>
      <c r="V395" s="319"/>
      <c r="W395" s="319"/>
      <c r="X395" s="319"/>
      <c r="Y395" s="319"/>
      <c r="Z395" s="319"/>
      <c r="AA395" s="319"/>
      <c r="AB395" s="319"/>
      <c r="AC395" s="319"/>
      <c r="AD395" s="319"/>
      <c r="AE395" s="319"/>
      <c r="AF395" s="319"/>
    </row>
    <row r="396" spans="6:32" s="119" customFormat="1">
      <c r="F396" s="293"/>
      <c r="G396" s="293"/>
      <c r="J396" s="294"/>
      <c r="K396" s="294"/>
      <c r="L396" s="294"/>
      <c r="M396" s="319"/>
      <c r="N396" s="319"/>
      <c r="O396" s="319"/>
      <c r="P396" s="319"/>
      <c r="Q396" s="319"/>
      <c r="R396" s="319"/>
      <c r="S396" s="319"/>
      <c r="T396" s="319"/>
      <c r="U396" s="319"/>
      <c r="V396" s="319"/>
      <c r="W396" s="319"/>
      <c r="X396" s="319"/>
      <c r="Y396" s="319"/>
      <c r="Z396" s="319"/>
      <c r="AA396" s="319"/>
      <c r="AB396" s="319"/>
      <c r="AC396" s="319"/>
      <c r="AD396" s="319"/>
      <c r="AE396" s="319"/>
      <c r="AF396" s="319"/>
    </row>
    <row r="397" spans="6:32" s="119" customFormat="1">
      <c r="F397" s="293"/>
      <c r="G397" s="293"/>
      <c r="J397" s="294"/>
      <c r="K397" s="294"/>
      <c r="L397" s="294"/>
      <c r="M397" s="319"/>
      <c r="N397" s="319"/>
      <c r="O397" s="319"/>
      <c r="P397" s="319"/>
      <c r="Q397" s="319"/>
      <c r="R397" s="319"/>
      <c r="S397" s="319"/>
      <c r="T397" s="319"/>
      <c r="U397" s="319"/>
      <c r="V397" s="319"/>
      <c r="W397" s="319"/>
      <c r="X397" s="319"/>
      <c r="Y397" s="319"/>
      <c r="Z397" s="319"/>
      <c r="AA397" s="319"/>
      <c r="AB397" s="319"/>
      <c r="AC397" s="319"/>
      <c r="AD397" s="319"/>
      <c r="AE397" s="319"/>
      <c r="AF397" s="319"/>
    </row>
    <row r="398" spans="6:32" s="119" customFormat="1">
      <c r="F398" s="293"/>
      <c r="G398" s="293"/>
      <c r="J398" s="294"/>
      <c r="K398" s="294"/>
      <c r="L398" s="294"/>
      <c r="M398" s="319"/>
      <c r="N398" s="319"/>
      <c r="O398" s="319"/>
      <c r="P398" s="319"/>
      <c r="Q398" s="319"/>
      <c r="R398" s="319"/>
      <c r="S398" s="319"/>
      <c r="T398" s="319"/>
      <c r="U398" s="319"/>
      <c r="V398" s="319"/>
      <c r="W398" s="319"/>
      <c r="X398" s="319"/>
      <c r="Y398" s="319"/>
      <c r="Z398" s="319"/>
      <c r="AA398" s="319"/>
      <c r="AB398" s="319"/>
      <c r="AC398" s="319"/>
      <c r="AD398" s="319"/>
      <c r="AE398" s="319"/>
      <c r="AF398" s="319"/>
    </row>
    <row r="399" spans="6:32" s="119" customFormat="1">
      <c r="F399" s="293"/>
      <c r="G399" s="293"/>
      <c r="J399" s="294"/>
      <c r="K399" s="294"/>
      <c r="L399" s="294"/>
      <c r="M399" s="319"/>
      <c r="N399" s="319"/>
      <c r="O399" s="319"/>
      <c r="P399" s="319"/>
      <c r="Q399" s="319"/>
      <c r="R399" s="319"/>
      <c r="S399" s="319"/>
      <c r="T399" s="319"/>
      <c r="U399" s="319"/>
      <c r="V399" s="319"/>
      <c r="W399" s="319"/>
      <c r="X399" s="319"/>
      <c r="Y399" s="319"/>
      <c r="Z399" s="319"/>
      <c r="AA399" s="319"/>
      <c r="AB399" s="319"/>
      <c r="AC399" s="319"/>
      <c r="AD399" s="319"/>
      <c r="AE399" s="319"/>
      <c r="AF399" s="319"/>
    </row>
    <row r="400" spans="6:32" s="119" customFormat="1">
      <c r="F400" s="293"/>
      <c r="G400" s="293"/>
      <c r="J400" s="294"/>
      <c r="K400" s="294"/>
      <c r="L400" s="294"/>
      <c r="M400" s="319"/>
      <c r="N400" s="319"/>
      <c r="O400" s="319"/>
      <c r="P400" s="319"/>
      <c r="Q400" s="319"/>
      <c r="R400" s="319"/>
      <c r="S400" s="319"/>
      <c r="T400" s="319"/>
      <c r="U400" s="319"/>
      <c r="V400" s="319"/>
      <c r="W400" s="319"/>
      <c r="X400" s="319"/>
      <c r="Y400" s="319"/>
      <c r="Z400" s="319"/>
      <c r="AA400" s="319"/>
      <c r="AB400" s="319"/>
      <c r="AC400" s="319"/>
      <c r="AD400" s="319"/>
      <c r="AE400" s="319"/>
      <c r="AF400" s="319"/>
    </row>
    <row r="401" spans="6:32" s="119" customFormat="1">
      <c r="F401" s="293"/>
      <c r="G401" s="293"/>
      <c r="J401" s="294"/>
      <c r="K401" s="294"/>
      <c r="L401" s="294"/>
      <c r="M401" s="319"/>
      <c r="N401" s="319"/>
      <c r="O401" s="319"/>
      <c r="P401" s="319"/>
      <c r="Q401" s="319"/>
      <c r="R401" s="319"/>
      <c r="S401" s="319"/>
      <c r="T401" s="319"/>
      <c r="U401" s="319"/>
      <c r="V401" s="319"/>
      <c r="W401" s="319"/>
      <c r="X401" s="319"/>
      <c r="Y401" s="319"/>
      <c r="Z401" s="319"/>
      <c r="AA401" s="319"/>
      <c r="AB401" s="319"/>
      <c r="AC401" s="319"/>
      <c r="AD401" s="319"/>
      <c r="AE401" s="319"/>
      <c r="AF401" s="319"/>
    </row>
    <row r="402" spans="6:32" s="119" customFormat="1">
      <c r="F402" s="293"/>
      <c r="G402" s="293"/>
      <c r="J402" s="294"/>
      <c r="K402" s="294"/>
      <c r="L402" s="294"/>
      <c r="M402" s="319"/>
      <c r="N402" s="319"/>
      <c r="O402" s="319"/>
      <c r="P402" s="319"/>
      <c r="Q402" s="319"/>
      <c r="R402" s="319"/>
      <c r="S402" s="319"/>
      <c r="T402" s="319"/>
      <c r="U402" s="319"/>
      <c r="V402" s="319"/>
      <c r="W402" s="319"/>
      <c r="X402" s="319"/>
      <c r="Y402" s="319"/>
      <c r="Z402" s="319"/>
      <c r="AA402" s="319"/>
      <c r="AB402" s="319"/>
      <c r="AC402" s="319"/>
      <c r="AD402" s="319"/>
      <c r="AE402" s="319"/>
      <c r="AF402" s="319"/>
    </row>
    <row r="403" spans="6:32" s="119" customFormat="1">
      <c r="F403" s="293"/>
      <c r="G403" s="293"/>
      <c r="J403" s="294"/>
      <c r="K403" s="294"/>
      <c r="L403" s="294"/>
      <c r="M403" s="319"/>
      <c r="N403" s="319"/>
      <c r="O403" s="319"/>
      <c r="P403" s="319"/>
      <c r="Q403" s="319"/>
      <c r="R403" s="319"/>
      <c r="S403" s="319"/>
      <c r="T403" s="319"/>
      <c r="U403" s="319"/>
      <c r="V403" s="319"/>
      <c r="W403" s="319"/>
      <c r="X403" s="319"/>
      <c r="Y403" s="319"/>
      <c r="Z403" s="319"/>
      <c r="AA403" s="319"/>
      <c r="AB403" s="319"/>
      <c r="AC403" s="319"/>
      <c r="AD403" s="319"/>
      <c r="AE403" s="319"/>
      <c r="AF403" s="319"/>
    </row>
    <row r="404" spans="6:32" s="119" customFormat="1">
      <c r="F404" s="293"/>
      <c r="G404" s="293"/>
      <c r="J404" s="294"/>
      <c r="K404" s="294"/>
      <c r="L404" s="294"/>
      <c r="M404" s="319"/>
      <c r="N404" s="319"/>
      <c r="O404" s="319"/>
      <c r="P404" s="319"/>
      <c r="Q404" s="319"/>
      <c r="R404" s="319"/>
      <c r="S404" s="319"/>
      <c r="T404" s="319"/>
      <c r="U404" s="319"/>
      <c r="V404" s="319"/>
      <c r="W404" s="319"/>
      <c r="X404" s="319"/>
      <c r="Y404" s="319"/>
      <c r="Z404" s="319"/>
      <c r="AA404" s="319"/>
      <c r="AB404" s="319"/>
      <c r="AC404" s="319"/>
      <c r="AD404" s="319"/>
      <c r="AE404" s="319"/>
      <c r="AF404" s="319"/>
    </row>
    <row r="405" spans="6:32" s="119" customFormat="1">
      <c r="F405" s="293"/>
      <c r="G405" s="293"/>
      <c r="J405" s="294"/>
      <c r="K405" s="294"/>
      <c r="L405" s="294"/>
      <c r="M405" s="319"/>
      <c r="N405" s="319"/>
      <c r="O405" s="319"/>
      <c r="P405" s="319"/>
      <c r="Q405" s="319"/>
      <c r="R405" s="319"/>
      <c r="S405" s="319"/>
      <c r="T405" s="319"/>
      <c r="U405" s="319"/>
      <c r="V405" s="319"/>
      <c r="W405" s="319"/>
      <c r="X405" s="319"/>
      <c r="Y405" s="319"/>
      <c r="Z405" s="319"/>
      <c r="AA405" s="319"/>
      <c r="AB405" s="319"/>
      <c r="AC405" s="319"/>
      <c r="AD405" s="319"/>
      <c r="AE405" s="319"/>
      <c r="AF405" s="319"/>
    </row>
    <row r="406" spans="6:32" s="119" customFormat="1">
      <c r="F406" s="293"/>
      <c r="G406" s="293"/>
      <c r="J406" s="294"/>
      <c r="K406" s="294"/>
      <c r="L406" s="294"/>
      <c r="M406" s="319"/>
      <c r="N406" s="319"/>
      <c r="O406" s="319"/>
      <c r="P406" s="319"/>
      <c r="Q406" s="319"/>
      <c r="R406" s="319"/>
      <c r="S406" s="319"/>
      <c r="T406" s="319"/>
      <c r="U406" s="319"/>
      <c r="V406" s="319"/>
      <c r="W406" s="319"/>
      <c r="X406" s="319"/>
      <c r="Y406" s="319"/>
      <c r="Z406" s="319"/>
      <c r="AA406" s="319"/>
      <c r="AB406" s="319"/>
      <c r="AC406" s="319"/>
      <c r="AD406" s="319"/>
      <c r="AE406" s="319"/>
      <c r="AF406" s="319"/>
    </row>
    <row r="407" spans="6:32" s="119" customFormat="1">
      <c r="F407" s="293"/>
      <c r="G407" s="293"/>
      <c r="J407" s="294"/>
      <c r="K407" s="294"/>
      <c r="L407" s="294"/>
      <c r="M407" s="319"/>
      <c r="N407" s="319"/>
      <c r="O407" s="319"/>
      <c r="P407" s="319"/>
      <c r="Q407" s="319"/>
      <c r="R407" s="319"/>
      <c r="S407" s="319"/>
      <c r="T407" s="319"/>
      <c r="U407" s="319"/>
      <c r="V407" s="319"/>
      <c r="W407" s="319"/>
      <c r="X407" s="319"/>
      <c r="Y407" s="319"/>
      <c r="Z407" s="319"/>
      <c r="AA407" s="319"/>
      <c r="AB407" s="319"/>
      <c r="AC407" s="319"/>
      <c r="AD407" s="319"/>
      <c r="AE407" s="319"/>
      <c r="AF407" s="319"/>
    </row>
    <row r="408" spans="6:32" s="119" customFormat="1">
      <c r="F408" s="293"/>
      <c r="G408" s="293"/>
      <c r="J408" s="294"/>
      <c r="K408" s="294"/>
      <c r="L408" s="294"/>
      <c r="M408" s="319"/>
      <c r="N408" s="319"/>
      <c r="O408" s="319"/>
      <c r="P408" s="319"/>
      <c r="Q408" s="319"/>
      <c r="R408" s="319"/>
      <c r="S408" s="319"/>
      <c r="T408" s="319"/>
      <c r="U408" s="319"/>
      <c r="V408" s="319"/>
      <c r="W408" s="319"/>
      <c r="X408" s="319"/>
      <c r="Y408" s="319"/>
      <c r="Z408" s="319"/>
      <c r="AA408" s="319"/>
      <c r="AB408" s="319"/>
      <c r="AC408" s="319"/>
      <c r="AD408" s="319"/>
      <c r="AE408" s="319"/>
      <c r="AF408" s="319"/>
    </row>
    <row r="409" spans="6:32" s="119" customFormat="1">
      <c r="F409" s="293"/>
      <c r="G409" s="293"/>
      <c r="J409" s="294"/>
      <c r="K409" s="294"/>
      <c r="L409" s="294"/>
      <c r="M409" s="319"/>
      <c r="N409" s="319"/>
      <c r="O409" s="319"/>
      <c r="P409" s="319"/>
      <c r="Q409" s="319"/>
      <c r="R409" s="319"/>
      <c r="S409" s="319"/>
      <c r="T409" s="319"/>
      <c r="U409" s="319"/>
      <c r="V409" s="319"/>
      <c r="W409" s="319"/>
      <c r="X409" s="319"/>
      <c r="Y409" s="319"/>
      <c r="Z409" s="319"/>
      <c r="AA409" s="319"/>
      <c r="AB409" s="319"/>
      <c r="AC409" s="319"/>
      <c r="AD409" s="319"/>
      <c r="AE409" s="319"/>
      <c r="AF409" s="319"/>
    </row>
    <row r="410" spans="6:32" s="119" customFormat="1">
      <c r="F410" s="293"/>
      <c r="G410" s="293"/>
      <c r="J410" s="294"/>
      <c r="K410" s="294"/>
      <c r="L410" s="294"/>
      <c r="M410" s="319"/>
      <c r="N410" s="319"/>
      <c r="O410" s="319"/>
      <c r="P410" s="319"/>
      <c r="Q410" s="319"/>
      <c r="R410" s="319"/>
      <c r="S410" s="319"/>
      <c r="T410" s="319"/>
      <c r="U410" s="319"/>
      <c r="V410" s="319"/>
      <c r="W410" s="319"/>
      <c r="X410" s="319"/>
      <c r="Y410" s="319"/>
      <c r="Z410" s="319"/>
      <c r="AA410" s="319"/>
      <c r="AB410" s="319"/>
      <c r="AC410" s="319"/>
      <c r="AD410" s="319"/>
      <c r="AE410" s="319"/>
      <c r="AF410" s="319"/>
    </row>
    <row r="411" spans="6:32" s="119" customFormat="1">
      <c r="F411" s="293"/>
      <c r="G411" s="293"/>
      <c r="J411" s="294"/>
      <c r="K411" s="294"/>
      <c r="L411" s="294"/>
      <c r="M411" s="319"/>
      <c r="N411" s="319"/>
      <c r="O411" s="319"/>
      <c r="P411" s="319"/>
      <c r="Q411" s="319"/>
      <c r="R411" s="319"/>
      <c r="S411" s="319"/>
      <c r="T411" s="319"/>
      <c r="U411" s="319"/>
      <c r="V411" s="319"/>
      <c r="W411" s="319"/>
      <c r="X411" s="319"/>
      <c r="Y411" s="319"/>
      <c r="Z411" s="319"/>
      <c r="AA411" s="319"/>
      <c r="AB411" s="319"/>
      <c r="AC411" s="319"/>
      <c r="AD411" s="319"/>
      <c r="AE411" s="319"/>
      <c r="AF411" s="319"/>
    </row>
    <row r="412" spans="6:32" s="119" customFormat="1">
      <c r="F412" s="293"/>
      <c r="G412" s="293"/>
      <c r="J412" s="294"/>
      <c r="K412" s="294"/>
      <c r="L412" s="294"/>
      <c r="M412" s="319"/>
      <c r="N412" s="319"/>
      <c r="O412" s="319"/>
      <c r="P412" s="319"/>
      <c r="Q412" s="319"/>
      <c r="R412" s="319"/>
      <c r="S412" s="319"/>
      <c r="T412" s="319"/>
      <c r="U412" s="319"/>
      <c r="V412" s="319"/>
      <c r="W412" s="319"/>
      <c r="X412" s="319"/>
      <c r="Y412" s="319"/>
      <c r="Z412" s="319"/>
      <c r="AA412" s="319"/>
      <c r="AB412" s="319"/>
      <c r="AC412" s="319"/>
      <c r="AD412" s="319"/>
      <c r="AE412" s="319"/>
      <c r="AF412" s="319"/>
    </row>
    <row r="413" spans="6:32" s="119" customFormat="1">
      <c r="F413" s="293"/>
      <c r="G413" s="293"/>
      <c r="J413" s="294"/>
      <c r="K413" s="294"/>
      <c r="L413" s="294"/>
      <c r="M413" s="319"/>
      <c r="N413" s="319"/>
      <c r="O413" s="319"/>
      <c r="P413" s="319"/>
      <c r="Q413" s="319"/>
      <c r="R413" s="319"/>
      <c r="S413" s="319"/>
      <c r="T413" s="319"/>
      <c r="U413" s="319"/>
      <c r="V413" s="319"/>
      <c r="W413" s="319"/>
      <c r="X413" s="319"/>
      <c r="Y413" s="319"/>
      <c r="Z413" s="319"/>
      <c r="AA413" s="319"/>
      <c r="AB413" s="319"/>
      <c r="AC413" s="319"/>
      <c r="AD413" s="319"/>
      <c r="AE413" s="319"/>
      <c r="AF413" s="319"/>
    </row>
    <row r="414" spans="6:32" s="119" customFormat="1">
      <c r="F414" s="293"/>
      <c r="G414" s="293"/>
      <c r="J414" s="294"/>
      <c r="K414" s="294"/>
      <c r="L414" s="294"/>
      <c r="M414" s="319"/>
      <c r="N414" s="319"/>
      <c r="O414" s="319"/>
      <c r="P414" s="319"/>
      <c r="Q414" s="319"/>
      <c r="R414" s="319"/>
      <c r="S414" s="319"/>
      <c r="T414" s="319"/>
      <c r="U414" s="319"/>
      <c r="V414" s="319"/>
      <c r="W414" s="319"/>
      <c r="X414" s="319"/>
      <c r="Y414" s="319"/>
      <c r="Z414" s="319"/>
      <c r="AA414" s="319"/>
      <c r="AB414" s="319"/>
      <c r="AC414" s="319"/>
      <c r="AD414" s="319"/>
      <c r="AE414" s="319"/>
      <c r="AF414" s="319"/>
    </row>
    <row r="415" spans="6:32" s="119" customFormat="1">
      <c r="F415" s="293"/>
      <c r="G415" s="293"/>
      <c r="J415" s="294"/>
      <c r="K415" s="294"/>
      <c r="L415" s="294"/>
      <c r="M415" s="319"/>
      <c r="N415" s="319"/>
      <c r="O415" s="319"/>
      <c r="P415" s="319"/>
      <c r="Q415" s="319"/>
      <c r="R415" s="319"/>
      <c r="S415" s="319"/>
      <c r="T415" s="319"/>
      <c r="U415" s="319"/>
      <c r="V415" s="319"/>
      <c r="W415" s="319"/>
      <c r="X415" s="319"/>
      <c r="Y415" s="319"/>
      <c r="Z415" s="319"/>
      <c r="AA415" s="319"/>
      <c r="AB415" s="319"/>
      <c r="AC415" s="319"/>
      <c r="AD415" s="319"/>
      <c r="AE415" s="319"/>
      <c r="AF415" s="319"/>
    </row>
    <row r="416" spans="6:32" s="119" customFormat="1">
      <c r="F416" s="293"/>
      <c r="G416" s="293"/>
      <c r="J416" s="294"/>
      <c r="K416" s="294"/>
      <c r="L416" s="294"/>
      <c r="M416" s="319"/>
      <c r="N416" s="319"/>
      <c r="O416" s="319"/>
      <c r="P416" s="319"/>
      <c r="Q416" s="319"/>
      <c r="R416" s="319"/>
      <c r="S416" s="319"/>
      <c r="T416" s="319"/>
      <c r="U416" s="319"/>
      <c r="V416" s="319"/>
      <c r="W416" s="319"/>
      <c r="X416" s="319"/>
      <c r="Y416" s="319"/>
      <c r="Z416" s="319"/>
      <c r="AA416" s="319"/>
      <c r="AB416" s="319"/>
      <c r="AC416" s="319"/>
      <c r="AD416" s="319"/>
      <c r="AE416" s="319"/>
      <c r="AF416" s="319"/>
    </row>
    <row r="417" spans="6:32" s="119" customFormat="1">
      <c r="F417" s="293"/>
      <c r="G417" s="293"/>
      <c r="J417" s="294"/>
      <c r="K417" s="294"/>
      <c r="L417" s="294"/>
      <c r="M417" s="319"/>
      <c r="N417" s="319"/>
      <c r="O417" s="319"/>
      <c r="P417" s="319"/>
      <c r="Q417" s="319"/>
      <c r="R417" s="319"/>
      <c r="S417" s="319"/>
      <c r="T417" s="319"/>
      <c r="U417" s="319"/>
      <c r="V417" s="319"/>
      <c r="W417" s="319"/>
      <c r="X417" s="319"/>
      <c r="Y417" s="319"/>
      <c r="Z417" s="319"/>
      <c r="AA417" s="319"/>
      <c r="AB417" s="319"/>
      <c r="AC417" s="319"/>
      <c r="AD417" s="319"/>
      <c r="AE417" s="319"/>
      <c r="AF417" s="319"/>
    </row>
    <row r="418" spans="6:32" s="119" customFormat="1">
      <c r="F418" s="293"/>
      <c r="G418" s="293"/>
      <c r="J418" s="294"/>
      <c r="K418" s="294"/>
      <c r="L418" s="294"/>
      <c r="M418" s="319"/>
      <c r="N418" s="319"/>
      <c r="O418" s="319"/>
      <c r="P418" s="319"/>
      <c r="Q418" s="319"/>
      <c r="R418" s="319"/>
      <c r="S418" s="319"/>
      <c r="T418" s="319"/>
      <c r="U418" s="319"/>
      <c r="V418" s="319"/>
      <c r="W418" s="319"/>
      <c r="X418" s="319"/>
      <c r="Y418" s="319"/>
      <c r="Z418" s="319"/>
      <c r="AA418" s="319"/>
      <c r="AB418" s="319"/>
      <c r="AC418" s="319"/>
      <c r="AD418" s="319"/>
      <c r="AE418" s="319"/>
      <c r="AF418" s="319"/>
    </row>
    <row r="419" spans="6:32" s="119" customFormat="1">
      <c r="F419" s="293"/>
      <c r="G419" s="293"/>
      <c r="J419" s="294"/>
      <c r="K419" s="294"/>
      <c r="L419" s="294"/>
      <c r="M419" s="319"/>
      <c r="N419" s="319"/>
      <c r="O419" s="319"/>
      <c r="P419" s="319"/>
      <c r="Q419" s="319"/>
      <c r="R419" s="319"/>
      <c r="S419" s="319"/>
      <c r="T419" s="319"/>
      <c r="U419" s="319"/>
      <c r="V419" s="319"/>
      <c r="W419" s="319"/>
      <c r="X419" s="319"/>
      <c r="Y419" s="319"/>
      <c r="Z419" s="319"/>
      <c r="AA419" s="319"/>
      <c r="AB419" s="319"/>
      <c r="AC419" s="319"/>
      <c r="AD419" s="319"/>
      <c r="AE419" s="319"/>
      <c r="AF419" s="319"/>
    </row>
    <row r="420" spans="6:32" s="119" customFormat="1">
      <c r="F420" s="293"/>
      <c r="G420" s="293"/>
      <c r="J420" s="294"/>
      <c r="K420" s="294"/>
      <c r="L420" s="294"/>
      <c r="M420" s="319"/>
      <c r="N420" s="319"/>
      <c r="O420" s="319"/>
      <c r="P420" s="319"/>
      <c r="Q420" s="319"/>
      <c r="R420" s="319"/>
      <c r="S420" s="319"/>
      <c r="T420" s="319"/>
      <c r="U420" s="319"/>
      <c r="V420" s="319"/>
      <c r="W420" s="319"/>
      <c r="X420" s="319"/>
      <c r="Y420" s="319"/>
      <c r="Z420" s="319"/>
      <c r="AA420" s="319"/>
      <c r="AB420" s="319"/>
      <c r="AC420" s="319"/>
      <c r="AD420" s="319"/>
      <c r="AE420" s="319"/>
      <c r="AF420" s="319"/>
    </row>
    <row r="421" spans="6:32" s="119" customFormat="1">
      <c r="F421" s="293"/>
      <c r="G421" s="293"/>
      <c r="J421" s="294"/>
      <c r="K421" s="294"/>
      <c r="L421" s="294"/>
      <c r="M421" s="319"/>
      <c r="N421" s="319"/>
      <c r="O421" s="319"/>
      <c r="P421" s="319"/>
      <c r="Q421" s="319"/>
      <c r="R421" s="319"/>
      <c r="S421" s="319"/>
      <c r="T421" s="319"/>
      <c r="U421" s="319"/>
      <c r="V421" s="319"/>
      <c r="W421" s="319"/>
      <c r="X421" s="319"/>
      <c r="Y421" s="319"/>
      <c r="Z421" s="319"/>
      <c r="AA421" s="319"/>
      <c r="AB421" s="319"/>
      <c r="AC421" s="319"/>
      <c r="AD421" s="319"/>
      <c r="AE421" s="319"/>
      <c r="AF421" s="319"/>
    </row>
    <row r="422" spans="6:32" s="119" customFormat="1">
      <c r="F422" s="293"/>
      <c r="G422" s="293"/>
      <c r="J422" s="294"/>
      <c r="K422" s="294"/>
      <c r="L422" s="294"/>
      <c r="M422" s="319"/>
      <c r="N422" s="319"/>
      <c r="O422" s="319"/>
      <c r="P422" s="319"/>
      <c r="Q422" s="319"/>
      <c r="R422" s="319"/>
      <c r="S422" s="319"/>
      <c r="T422" s="319"/>
      <c r="U422" s="319"/>
      <c r="V422" s="319"/>
      <c r="W422" s="319"/>
      <c r="X422" s="319"/>
      <c r="Y422" s="319"/>
      <c r="Z422" s="319"/>
      <c r="AA422" s="319"/>
      <c r="AB422" s="319"/>
      <c r="AC422" s="319"/>
      <c r="AD422" s="319"/>
      <c r="AE422" s="319"/>
      <c r="AF422" s="319"/>
    </row>
    <row r="423" spans="6:32" s="119" customFormat="1">
      <c r="F423" s="293"/>
      <c r="G423" s="293"/>
      <c r="J423" s="294"/>
      <c r="K423" s="294"/>
      <c r="L423" s="294"/>
      <c r="M423" s="319"/>
      <c r="N423" s="319"/>
      <c r="O423" s="319"/>
      <c r="P423" s="319"/>
      <c r="Q423" s="319"/>
      <c r="R423" s="319"/>
      <c r="S423" s="319"/>
      <c r="T423" s="319"/>
      <c r="U423" s="319"/>
      <c r="V423" s="319"/>
      <c r="W423" s="319"/>
      <c r="X423" s="319"/>
      <c r="Y423" s="319"/>
      <c r="Z423" s="319"/>
      <c r="AA423" s="319"/>
      <c r="AB423" s="319"/>
      <c r="AC423" s="319"/>
      <c r="AD423" s="319"/>
      <c r="AE423" s="319"/>
      <c r="AF423" s="319"/>
    </row>
    <row r="424" spans="6:32" s="119" customFormat="1">
      <c r="F424" s="293"/>
      <c r="G424" s="293"/>
      <c r="J424" s="294"/>
      <c r="K424" s="294"/>
      <c r="L424" s="294"/>
      <c r="M424" s="319"/>
      <c r="N424" s="319"/>
      <c r="O424" s="319"/>
      <c r="P424" s="319"/>
      <c r="Q424" s="319"/>
      <c r="R424" s="319"/>
      <c r="S424" s="319"/>
      <c r="T424" s="319"/>
      <c r="U424" s="319"/>
      <c r="V424" s="319"/>
      <c r="W424" s="319"/>
      <c r="X424" s="319"/>
      <c r="Y424" s="319"/>
      <c r="Z424" s="319"/>
      <c r="AA424" s="319"/>
      <c r="AB424" s="319"/>
      <c r="AC424" s="319"/>
      <c r="AD424" s="319"/>
      <c r="AE424" s="319"/>
      <c r="AF424" s="319"/>
    </row>
    <row r="425" spans="6:32" s="119" customFormat="1">
      <c r="F425" s="293"/>
      <c r="G425" s="293"/>
      <c r="J425" s="294"/>
      <c r="K425" s="294"/>
      <c r="L425" s="294"/>
      <c r="M425" s="319"/>
      <c r="N425" s="319"/>
      <c r="O425" s="319"/>
      <c r="P425" s="319"/>
      <c r="Q425" s="319"/>
      <c r="R425" s="319"/>
      <c r="S425" s="319"/>
      <c r="T425" s="319"/>
      <c r="U425" s="319"/>
      <c r="V425" s="319"/>
      <c r="W425" s="319"/>
      <c r="X425" s="319"/>
      <c r="Y425" s="319"/>
      <c r="Z425" s="319"/>
      <c r="AA425" s="319"/>
      <c r="AB425" s="319"/>
      <c r="AC425" s="319"/>
      <c r="AD425" s="319"/>
      <c r="AE425" s="319"/>
      <c r="AF425" s="319"/>
    </row>
    <row r="426" spans="6:32" s="119" customFormat="1">
      <c r="F426" s="293"/>
      <c r="G426" s="293"/>
      <c r="J426" s="294"/>
      <c r="K426" s="294"/>
      <c r="L426" s="294"/>
      <c r="M426" s="319"/>
      <c r="N426" s="319"/>
      <c r="O426" s="319"/>
      <c r="P426" s="319"/>
      <c r="Q426" s="319"/>
      <c r="R426" s="319"/>
      <c r="S426" s="319"/>
      <c r="T426" s="319"/>
      <c r="U426" s="319"/>
      <c r="V426" s="319"/>
      <c r="W426" s="319"/>
      <c r="X426" s="319"/>
      <c r="Y426" s="319"/>
      <c r="Z426" s="319"/>
      <c r="AA426" s="319"/>
      <c r="AB426" s="319"/>
      <c r="AC426" s="319"/>
      <c r="AD426" s="319"/>
      <c r="AE426" s="319"/>
      <c r="AF426" s="319"/>
    </row>
    <row r="427" spans="6:32" s="119" customFormat="1">
      <c r="F427" s="293"/>
      <c r="G427" s="293"/>
      <c r="J427" s="294"/>
      <c r="K427" s="294"/>
      <c r="L427" s="294"/>
      <c r="M427" s="319"/>
      <c r="N427" s="319"/>
      <c r="O427" s="319"/>
      <c r="P427" s="319"/>
      <c r="Q427" s="319"/>
      <c r="R427" s="319"/>
      <c r="S427" s="319"/>
      <c r="T427" s="319"/>
      <c r="U427" s="319"/>
      <c r="V427" s="319"/>
      <c r="W427" s="319"/>
      <c r="X427" s="319"/>
      <c r="Y427" s="319"/>
      <c r="Z427" s="319"/>
      <c r="AA427" s="319"/>
      <c r="AB427" s="319"/>
      <c r="AC427" s="319"/>
      <c r="AD427" s="319"/>
      <c r="AE427" s="319"/>
      <c r="AF427" s="319"/>
    </row>
    <row r="428" spans="6:32" s="119" customFormat="1">
      <c r="F428" s="293"/>
      <c r="G428" s="293"/>
      <c r="J428" s="294"/>
      <c r="K428" s="294"/>
      <c r="L428" s="294"/>
      <c r="M428" s="319"/>
      <c r="N428" s="319"/>
      <c r="O428" s="319"/>
      <c r="P428" s="319"/>
      <c r="Q428" s="319"/>
      <c r="R428" s="319"/>
      <c r="S428" s="319"/>
      <c r="T428" s="319"/>
      <c r="U428" s="319"/>
      <c r="V428" s="319"/>
      <c r="W428" s="319"/>
      <c r="X428" s="319"/>
      <c r="Y428" s="319"/>
      <c r="Z428" s="319"/>
      <c r="AA428" s="319"/>
      <c r="AB428" s="319"/>
      <c r="AC428" s="319"/>
      <c r="AD428" s="319"/>
      <c r="AE428" s="319"/>
      <c r="AF428" s="319"/>
    </row>
    <row r="429" spans="6:32" s="119" customFormat="1">
      <c r="F429" s="293"/>
      <c r="G429" s="293"/>
      <c r="J429" s="294"/>
      <c r="K429" s="294"/>
      <c r="L429" s="294"/>
      <c r="M429" s="319"/>
      <c r="N429" s="319"/>
      <c r="O429" s="319"/>
      <c r="P429" s="319"/>
      <c r="Q429" s="319"/>
      <c r="R429" s="319"/>
      <c r="S429" s="319"/>
      <c r="T429" s="319"/>
      <c r="U429" s="319"/>
      <c r="V429" s="319"/>
      <c r="W429" s="319"/>
      <c r="X429" s="319"/>
      <c r="Y429" s="319"/>
      <c r="Z429" s="319"/>
      <c r="AA429" s="319"/>
      <c r="AB429" s="319"/>
      <c r="AC429" s="319"/>
      <c r="AD429" s="319"/>
      <c r="AE429" s="319"/>
      <c r="AF429" s="319"/>
    </row>
    <row r="430" spans="6:32" s="119" customFormat="1">
      <c r="F430" s="293"/>
      <c r="G430" s="293"/>
      <c r="J430" s="294"/>
      <c r="K430" s="294"/>
      <c r="L430" s="294"/>
      <c r="M430" s="319"/>
      <c r="N430" s="319"/>
      <c r="O430" s="319"/>
      <c r="P430" s="319"/>
      <c r="Q430" s="319"/>
      <c r="R430" s="319"/>
      <c r="S430" s="319"/>
      <c r="T430" s="319"/>
      <c r="U430" s="319"/>
      <c r="V430" s="319"/>
      <c r="W430" s="319"/>
      <c r="X430" s="319"/>
      <c r="Y430" s="319"/>
      <c r="Z430" s="319"/>
      <c r="AA430" s="319"/>
      <c r="AB430" s="319"/>
      <c r="AC430" s="319"/>
      <c r="AD430" s="319"/>
      <c r="AE430" s="319"/>
      <c r="AF430" s="319"/>
    </row>
    <row r="431" spans="6:32" s="119" customFormat="1">
      <c r="F431" s="293"/>
      <c r="G431" s="293"/>
      <c r="J431" s="294"/>
      <c r="K431" s="294"/>
      <c r="L431" s="294"/>
      <c r="M431" s="319"/>
      <c r="N431" s="319"/>
      <c r="O431" s="319"/>
      <c r="P431" s="319"/>
      <c r="Q431" s="319"/>
      <c r="R431" s="319"/>
      <c r="S431" s="319"/>
      <c r="T431" s="319"/>
      <c r="U431" s="319"/>
      <c r="V431" s="319"/>
      <c r="W431" s="319"/>
      <c r="X431" s="319"/>
      <c r="Y431" s="319"/>
      <c r="Z431" s="319"/>
      <c r="AA431" s="319"/>
      <c r="AB431" s="319"/>
      <c r="AC431" s="319"/>
      <c r="AD431" s="319"/>
      <c r="AE431" s="319"/>
      <c r="AF431" s="319"/>
    </row>
    <row r="432" spans="6:32" s="119" customFormat="1">
      <c r="F432" s="293"/>
      <c r="G432" s="293"/>
      <c r="J432" s="294"/>
      <c r="K432" s="294"/>
      <c r="L432" s="294"/>
      <c r="M432" s="319"/>
      <c r="N432" s="319"/>
      <c r="O432" s="319"/>
      <c r="P432" s="319"/>
      <c r="Q432" s="319"/>
      <c r="R432" s="319"/>
      <c r="S432" s="319"/>
      <c r="T432" s="319"/>
      <c r="U432" s="319"/>
      <c r="V432" s="319"/>
      <c r="W432" s="319"/>
      <c r="X432" s="319"/>
      <c r="Y432" s="319"/>
      <c r="Z432" s="319"/>
      <c r="AA432" s="319"/>
      <c r="AB432" s="319"/>
      <c r="AC432" s="319"/>
      <c r="AD432" s="319"/>
      <c r="AE432" s="319"/>
      <c r="AF432" s="319"/>
    </row>
    <row r="433" spans="6:32" s="119" customFormat="1">
      <c r="F433" s="293"/>
      <c r="G433" s="293"/>
      <c r="J433" s="294"/>
      <c r="K433" s="294"/>
      <c r="L433" s="294"/>
      <c r="M433" s="319"/>
      <c r="N433" s="319"/>
      <c r="O433" s="319"/>
      <c r="P433" s="319"/>
      <c r="Q433" s="319"/>
      <c r="R433" s="319"/>
      <c r="S433" s="319"/>
      <c r="T433" s="319"/>
      <c r="U433" s="319"/>
      <c r="V433" s="319"/>
      <c r="W433" s="319"/>
      <c r="X433" s="319"/>
      <c r="Y433" s="319"/>
      <c r="Z433" s="319"/>
      <c r="AA433" s="319"/>
      <c r="AB433" s="319"/>
      <c r="AC433" s="319"/>
      <c r="AD433" s="319"/>
      <c r="AE433" s="319"/>
      <c r="AF433" s="319"/>
    </row>
    <row r="434" spans="6:32" s="119" customFormat="1">
      <c r="F434" s="293"/>
      <c r="G434" s="293"/>
      <c r="J434" s="294"/>
      <c r="K434" s="294"/>
      <c r="L434" s="294"/>
      <c r="M434" s="319"/>
      <c r="N434" s="319"/>
      <c r="O434" s="319"/>
      <c r="P434" s="319"/>
      <c r="Q434" s="319"/>
      <c r="R434" s="319"/>
      <c r="S434" s="319"/>
      <c r="T434" s="319"/>
      <c r="U434" s="319"/>
      <c r="V434" s="319"/>
      <c r="W434" s="319"/>
      <c r="X434" s="319"/>
      <c r="Y434" s="319"/>
      <c r="Z434" s="319"/>
      <c r="AA434" s="319"/>
      <c r="AB434" s="319"/>
      <c r="AC434" s="319"/>
      <c r="AD434" s="319"/>
      <c r="AE434" s="319"/>
      <c r="AF434" s="319"/>
    </row>
    <row r="435" spans="6:32" s="119" customFormat="1">
      <c r="F435" s="293"/>
      <c r="G435" s="293"/>
      <c r="J435" s="294"/>
      <c r="K435" s="294"/>
      <c r="L435" s="294"/>
      <c r="M435" s="319"/>
      <c r="N435" s="319"/>
      <c r="O435" s="319"/>
      <c r="P435" s="319"/>
      <c r="Q435" s="319"/>
      <c r="R435" s="319"/>
      <c r="S435" s="319"/>
      <c r="T435" s="319"/>
      <c r="U435" s="319"/>
      <c r="V435" s="319"/>
      <c r="W435" s="319"/>
      <c r="X435" s="319"/>
      <c r="Y435" s="319"/>
      <c r="Z435" s="319"/>
      <c r="AA435" s="319"/>
      <c r="AB435" s="319"/>
      <c r="AC435" s="319"/>
      <c r="AD435" s="319"/>
      <c r="AE435" s="319"/>
      <c r="AF435" s="319"/>
    </row>
    <row r="436" spans="6:32" s="119" customFormat="1">
      <c r="F436" s="293"/>
      <c r="G436" s="293"/>
      <c r="J436" s="294"/>
      <c r="K436" s="294"/>
      <c r="L436" s="294"/>
      <c r="M436" s="319"/>
      <c r="N436" s="319"/>
      <c r="O436" s="319"/>
      <c r="P436" s="319"/>
      <c r="Q436" s="319"/>
      <c r="R436" s="319"/>
      <c r="S436" s="319"/>
      <c r="T436" s="319"/>
      <c r="U436" s="319"/>
      <c r="V436" s="319"/>
      <c r="W436" s="319"/>
      <c r="X436" s="319"/>
      <c r="Y436" s="319"/>
      <c r="Z436" s="319"/>
      <c r="AA436" s="319"/>
      <c r="AB436" s="319"/>
      <c r="AC436" s="319"/>
      <c r="AD436" s="319"/>
      <c r="AE436" s="319"/>
      <c r="AF436" s="319"/>
    </row>
    <row r="437" spans="6:32" s="119" customFormat="1">
      <c r="F437" s="293"/>
      <c r="G437" s="293"/>
      <c r="J437" s="294"/>
      <c r="K437" s="294"/>
      <c r="L437" s="294"/>
      <c r="M437" s="319"/>
      <c r="N437" s="319"/>
      <c r="O437" s="319"/>
      <c r="P437" s="319"/>
      <c r="Q437" s="319"/>
      <c r="R437" s="319"/>
      <c r="S437" s="319"/>
      <c r="T437" s="319"/>
      <c r="U437" s="319"/>
      <c r="V437" s="319"/>
      <c r="W437" s="319"/>
      <c r="X437" s="319"/>
      <c r="Y437" s="319"/>
      <c r="Z437" s="319"/>
      <c r="AA437" s="319"/>
      <c r="AB437" s="319"/>
      <c r="AC437" s="319"/>
      <c r="AD437" s="319"/>
      <c r="AE437" s="319"/>
      <c r="AF437" s="319"/>
    </row>
    <row r="438" spans="6:32" s="119" customFormat="1">
      <c r="F438" s="293"/>
      <c r="G438" s="293"/>
      <c r="J438" s="294"/>
      <c r="K438" s="294"/>
      <c r="L438" s="294"/>
      <c r="M438" s="319"/>
      <c r="N438" s="319"/>
      <c r="O438" s="319"/>
      <c r="P438" s="319"/>
      <c r="Q438" s="319"/>
      <c r="R438" s="319"/>
      <c r="S438" s="319"/>
      <c r="T438" s="319"/>
      <c r="U438" s="319"/>
      <c r="V438" s="319"/>
      <c r="W438" s="319"/>
      <c r="X438" s="319"/>
      <c r="Y438" s="319"/>
      <c r="Z438" s="319"/>
      <c r="AA438" s="319"/>
      <c r="AB438" s="319"/>
      <c r="AC438" s="319"/>
      <c r="AD438" s="319"/>
      <c r="AE438" s="319"/>
      <c r="AF438" s="319"/>
    </row>
    <row r="439" spans="6:32" s="119" customFormat="1">
      <c r="F439" s="293"/>
      <c r="G439" s="293"/>
      <c r="J439" s="294"/>
      <c r="K439" s="294"/>
      <c r="L439" s="294"/>
      <c r="M439" s="319"/>
      <c r="N439" s="319"/>
      <c r="O439" s="319"/>
      <c r="P439" s="319"/>
      <c r="Q439" s="319"/>
      <c r="R439" s="319"/>
      <c r="S439" s="319"/>
      <c r="T439" s="319"/>
      <c r="U439" s="319"/>
      <c r="V439" s="319"/>
      <c r="W439" s="319"/>
      <c r="X439" s="319"/>
      <c r="Y439" s="319"/>
      <c r="Z439" s="319"/>
      <c r="AA439" s="319"/>
      <c r="AB439" s="319"/>
      <c r="AC439" s="319"/>
      <c r="AD439" s="319"/>
      <c r="AE439" s="319"/>
      <c r="AF439" s="319"/>
    </row>
    <row r="440" spans="6:32" s="119" customFormat="1">
      <c r="F440" s="293"/>
      <c r="G440" s="293"/>
      <c r="J440" s="294"/>
      <c r="K440" s="294"/>
      <c r="L440" s="294"/>
      <c r="M440" s="319"/>
      <c r="N440" s="319"/>
      <c r="O440" s="319"/>
      <c r="P440" s="319"/>
      <c r="Q440" s="319"/>
      <c r="R440" s="319"/>
      <c r="S440" s="319"/>
      <c r="T440" s="319"/>
      <c r="U440" s="319"/>
      <c r="V440" s="319"/>
      <c r="W440" s="319"/>
      <c r="X440" s="319"/>
      <c r="Y440" s="319"/>
      <c r="Z440" s="319"/>
      <c r="AA440" s="319"/>
      <c r="AB440" s="319"/>
      <c r="AC440" s="319"/>
      <c r="AD440" s="319"/>
      <c r="AE440" s="319"/>
      <c r="AF440" s="319"/>
    </row>
    <row r="441" spans="6:32" s="119" customFormat="1">
      <c r="F441" s="293"/>
      <c r="G441" s="293"/>
      <c r="J441" s="294"/>
      <c r="K441" s="294"/>
      <c r="L441" s="294"/>
      <c r="M441" s="319"/>
      <c r="N441" s="319"/>
      <c r="O441" s="319"/>
      <c r="P441" s="319"/>
      <c r="Q441" s="319"/>
      <c r="R441" s="319"/>
      <c r="S441" s="319"/>
      <c r="T441" s="319"/>
      <c r="U441" s="319"/>
      <c r="V441" s="319"/>
      <c r="W441" s="319"/>
      <c r="X441" s="319"/>
      <c r="Y441" s="319"/>
      <c r="Z441" s="319"/>
      <c r="AA441" s="319"/>
      <c r="AB441" s="319"/>
      <c r="AC441" s="319"/>
      <c r="AD441" s="319"/>
      <c r="AE441" s="319"/>
      <c r="AF441" s="319"/>
    </row>
    <row r="442" spans="6:32" s="119" customFormat="1">
      <c r="F442" s="293"/>
      <c r="G442" s="293"/>
      <c r="J442" s="294"/>
      <c r="K442" s="294"/>
      <c r="L442" s="294"/>
      <c r="M442" s="319"/>
      <c r="N442" s="319"/>
      <c r="O442" s="319"/>
      <c r="P442" s="319"/>
      <c r="Q442" s="319"/>
      <c r="R442" s="319"/>
      <c r="S442" s="319"/>
      <c r="T442" s="319"/>
      <c r="U442" s="319"/>
      <c r="V442" s="319"/>
      <c r="W442" s="319"/>
      <c r="X442" s="319"/>
      <c r="Y442" s="319"/>
      <c r="Z442" s="319"/>
      <c r="AA442" s="319"/>
      <c r="AB442" s="319"/>
      <c r="AC442" s="319"/>
      <c r="AD442" s="319"/>
      <c r="AE442" s="319"/>
      <c r="AF442" s="319"/>
    </row>
    <row r="443" spans="6:32" s="119" customFormat="1">
      <c r="F443" s="293"/>
      <c r="G443" s="293"/>
      <c r="J443" s="294"/>
      <c r="K443" s="294"/>
      <c r="L443" s="294"/>
      <c r="M443" s="319"/>
      <c r="N443" s="319"/>
      <c r="O443" s="319"/>
      <c r="P443" s="319"/>
      <c r="Q443" s="319"/>
      <c r="R443" s="319"/>
      <c r="S443" s="319"/>
      <c r="T443" s="319"/>
      <c r="U443" s="319"/>
      <c r="V443" s="319"/>
      <c r="W443" s="319"/>
      <c r="X443" s="319"/>
      <c r="Y443" s="319"/>
      <c r="Z443" s="319"/>
      <c r="AA443" s="319"/>
      <c r="AB443" s="319"/>
      <c r="AC443" s="319"/>
      <c r="AD443" s="319"/>
      <c r="AE443" s="319"/>
      <c r="AF443" s="319"/>
    </row>
    <row r="444" spans="6:32" s="119" customFormat="1">
      <c r="F444" s="293"/>
      <c r="G444" s="293"/>
      <c r="J444" s="294"/>
      <c r="K444" s="294"/>
      <c r="L444" s="294"/>
      <c r="M444" s="319"/>
      <c r="N444" s="319"/>
      <c r="O444" s="319"/>
      <c r="P444" s="319"/>
      <c r="Q444" s="319"/>
      <c r="R444" s="319"/>
      <c r="S444" s="319"/>
      <c r="T444" s="319"/>
      <c r="U444" s="319"/>
      <c r="V444" s="319"/>
      <c r="W444" s="319"/>
      <c r="X444" s="319"/>
      <c r="Y444" s="319"/>
      <c r="Z444" s="319"/>
      <c r="AA444" s="319"/>
      <c r="AB444" s="319"/>
      <c r="AC444" s="319"/>
      <c r="AD444" s="319"/>
      <c r="AE444" s="319"/>
      <c r="AF444" s="319"/>
    </row>
    <row r="445" spans="6:32" s="119" customFormat="1">
      <c r="F445" s="293"/>
      <c r="G445" s="293"/>
      <c r="J445" s="294"/>
      <c r="K445" s="294"/>
      <c r="L445" s="294"/>
      <c r="M445" s="319"/>
      <c r="N445" s="319"/>
      <c r="O445" s="319"/>
      <c r="P445" s="319"/>
      <c r="Q445" s="319"/>
      <c r="R445" s="319"/>
      <c r="S445" s="319"/>
      <c r="T445" s="319"/>
      <c r="U445" s="319"/>
      <c r="V445" s="319"/>
      <c r="W445" s="319"/>
      <c r="X445" s="319"/>
      <c r="Y445" s="319"/>
      <c r="Z445" s="319"/>
      <c r="AA445" s="319"/>
      <c r="AB445" s="319"/>
      <c r="AC445" s="319"/>
      <c r="AD445" s="319"/>
      <c r="AE445" s="319"/>
      <c r="AF445" s="319"/>
    </row>
    <row r="446" spans="6:32" s="119" customFormat="1">
      <c r="F446" s="293"/>
      <c r="G446" s="293"/>
      <c r="J446" s="294"/>
      <c r="K446" s="294"/>
      <c r="L446" s="294"/>
      <c r="M446" s="319"/>
      <c r="N446" s="319"/>
      <c r="O446" s="319"/>
      <c r="P446" s="319"/>
      <c r="Q446" s="319"/>
      <c r="R446" s="319"/>
      <c r="S446" s="319"/>
      <c r="T446" s="319"/>
      <c r="U446" s="319"/>
      <c r="V446" s="319"/>
      <c r="W446" s="319"/>
      <c r="X446" s="319"/>
      <c r="Y446" s="319"/>
      <c r="Z446" s="319"/>
      <c r="AA446" s="319"/>
      <c r="AB446" s="319"/>
      <c r="AC446" s="319"/>
      <c r="AD446" s="319"/>
      <c r="AE446" s="319"/>
      <c r="AF446" s="319"/>
    </row>
    <row r="447" spans="6:32" s="119" customFormat="1">
      <c r="F447" s="293"/>
      <c r="G447" s="293"/>
      <c r="J447" s="294"/>
      <c r="K447" s="294"/>
      <c r="L447" s="294"/>
      <c r="M447" s="319"/>
      <c r="N447" s="319"/>
      <c r="O447" s="319"/>
      <c r="P447" s="319"/>
      <c r="Q447" s="319"/>
      <c r="R447" s="319"/>
      <c r="S447" s="319"/>
      <c r="T447" s="319"/>
      <c r="U447" s="319"/>
      <c r="V447" s="319"/>
      <c r="W447" s="319"/>
      <c r="X447" s="319"/>
      <c r="Y447" s="319"/>
      <c r="Z447" s="319"/>
      <c r="AA447" s="319"/>
      <c r="AB447" s="319"/>
      <c r="AC447" s="319"/>
      <c r="AD447" s="319"/>
      <c r="AE447" s="319"/>
      <c r="AF447" s="319"/>
    </row>
    <row r="448" spans="6:32" s="119" customFormat="1">
      <c r="F448" s="293"/>
      <c r="G448" s="293"/>
      <c r="J448" s="294"/>
      <c r="K448" s="294"/>
      <c r="L448" s="294"/>
      <c r="M448" s="319"/>
      <c r="N448" s="319"/>
      <c r="O448" s="319"/>
      <c r="P448" s="319"/>
      <c r="Q448" s="319"/>
      <c r="R448" s="319"/>
      <c r="S448" s="319"/>
      <c r="T448" s="319"/>
      <c r="U448" s="319"/>
      <c r="V448" s="319"/>
      <c r="W448" s="319"/>
      <c r="X448" s="319"/>
      <c r="Y448" s="319"/>
      <c r="Z448" s="319"/>
      <c r="AA448" s="319"/>
      <c r="AB448" s="319"/>
      <c r="AC448" s="319"/>
      <c r="AD448" s="319"/>
      <c r="AE448" s="319"/>
      <c r="AF448" s="319"/>
    </row>
    <row r="449" spans="6:32" s="119" customFormat="1">
      <c r="F449" s="293"/>
      <c r="G449" s="293"/>
      <c r="J449" s="294"/>
      <c r="K449" s="294"/>
      <c r="L449" s="294"/>
      <c r="M449" s="319"/>
      <c r="N449" s="319"/>
      <c r="O449" s="319"/>
      <c r="P449" s="319"/>
      <c r="Q449" s="319"/>
      <c r="R449" s="319"/>
      <c r="S449" s="319"/>
      <c r="T449" s="319"/>
      <c r="U449" s="319"/>
      <c r="V449" s="319"/>
      <c r="W449" s="319"/>
      <c r="X449" s="319"/>
      <c r="Y449" s="319"/>
      <c r="Z449" s="319"/>
      <c r="AA449" s="319"/>
      <c r="AB449" s="319"/>
      <c r="AC449" s="319"/>
      <c r="AD449" s="319"/>
      <c r="AE449" s="319"/>
      <c r="AF449" s="319"/>
    </row>
    <row r="450" spans="6:32" s="119" customFormat="1">
      <c r="F450" s="293"/>
      <c r="G450" s="293"/>
      <c r="J450" s="294"/>
      <c r="K450" s="294"/>
      <c r="L450" s="294"/>
      <c r="M450" s="319"/>
      <c r="N450" s="319"/>
      <c r="O450" s="319"/>
      <c r="P450" s="319"/>
      <c r="Q450" s="319"/>
      <c r="R450" s="319"/>
      <c r="S450" s="319"/>
      <c r="T450" s="319"/>
      <c r="U450" s="319"/>
      <c r="V450" s="319"/>
      <c r="W450" s="319"/>
      <c r="X450" s="319"/>
      <c r="Y450" s="319"/>
      <c r="Z450" s="319"/>
      <c r="AA450" s="319"/>
      <c r="AB450" s="319"/>
      <c r="AC450" s="319"/>
      <c r="AD450" s="319"/>
      <c r="AE450" s="319"/>
      <c r="AF450" s="319"/>
    </row>
    <row r="451" spans="6:32" s="119" customFormat="1">
      <c r="F451" s="293"/>
      <c r="G451" s="293"/>
      <c r="J451" s="294"/>
      <c r="K451" s="294"/>
      <c r="L451" s="294"/>
      <c r="M451" s="319"/>
      <c r="N451" s="319"/>
      <c r="O451" s="319"/>
      <c r="P451" s="319"/>
      <c r="Q451" s="319"/>
      <c r="R451" s="319"/>
      <c r="S451" s="319"/>
      <c r="T451" s="319"/>
      <c r="U451" s="319"/>
      <c r="V451" s="319"/>
      <c r="W451" s="319"/>
      <c r="X451" s="319"/>
      <c r="Y451" s="319"/>
      <c r="Z451" s="319"/>
      <c r="AA451" s="319"/>
      <c r="AB451" s="319"/>
      <c r="AC451" s="319"/>
      <c r="AD451" s="319"/>
      <c r="AE451" s="319"/>
      <c r="AF451" s="319"/>
    </row>
    <row r="452" spans="6:32" s="119" customFormat="1">
      <c r="F452" s="293"/>
      <c r="G452" s="293"/>
      <c r="J452" s="294"/>
      <c r="K452" s="294"/>
      <c r="L452" s="294"/>
      <c r="M452" s="319"/>
      <c r="N452" s="319"/>
      <c r="O452" s="319"/>
      <c r="P452" s="319"/>
      <c r="Q452" s="319"/>
      <c r="R452" s="319"/>
      <c r="S452" s="319"/>
      <c r="T452" s="319"/>
      <c r="U452" s="319"/>
      <c r="V452" s="319"/>
      <c r="W452" s="319"/>
      <c r="X452" s="319"/>
      <c r="Y452" s="319"/>
      <c r="Z452" s="319"/>
      <c r="AA452" s="319"/>
      <c r="AB452" s="319"/>
      <c r="AC452" s="319"/>
      <c r="AD452" s="319"/>
      <c r="AE452" s="319"/>
      <c r="AF452" s="319"/>
    </row>
    <row r="453" spans="6:32" s="119" customFormat="1">
      <c r="F453" s="293"/>
      <c r="G453" s="293"/>
      <c r="J453" s="294"/>
      <c r="K453" s="294"/>
      <c r="L453" s="294"/>
      <c r="M453" s="319"/>
      <c r="N453" s="319"/>
      <c r="O453" s="319"/>
      <c r="P453" s="319"/>
      <c r="Q453" s="319"/>
      <c r="R453" s="319"/>
      <c r="S453" s="319"/>
      <c r="T453" s="319"/>
      <c r="U453" s="319"/>
      <c r="V453" s="319"/>
      <c r="W453" s="319"/>
      <c r="X453" s="319"/>
      <c r="Y453" s="319"/>
      <c r="Z453" s="319"/>
      <c r="AA453" s="319"/>
      <c r="AB453" s="319"/>
      <c r="AC453" s="319"/>
      <c r="AD453" s="319"/>
      <c r="AE453" s="319"/>
      <c r="AF453" s="319"/>
    </row>
    <row r="454" spans="6:32" s="119" customFormat="1">
      <c r="F454" s="293"/>
      <c r="G454" s="293"/>
      <c r="J454" s="294"/>
      <c r="K454" s="294"/>
      <c r="L454" s="294"/>
      <c r="M454" s="319"/>
      <c r="N454" s="319"/>
      <c r="O454" s="319"/>
      <c r="P454" s="319"/>
      <c r="Q454" s="319"/>
      <c r="R454" s="319"/>
      <c r="S454" s="319"/>
      <c r="T454" s="319"/>
      <c r="U454" s="319"/>
      <c r="V454" s="319"/>
      <c r="W454" s="319"/>
      <c r="X454" s="319"/>
      <c r="Y454" s="319"/>
      <c r="Z454" s="319"/>
      <c r="AA454" s="319"/>
      <c r="AB454" s="319"/>
      <c r="AC454" s="319"/>
      <c r="AD454" s="319"/>
      <c r="AE454" s="319"/>
      <c r="AF454" s="319"/>
    </row>
    <row r="455" spans="6:32" s="119" customFormat="1">
      <c r="F455" s="293"/>
      <c r="G455" s="293"/>
      <c r="J455" s="294"/>
      <c r="K455" s="294"/>
      <c r="L455" s="294"/>
      <c r="M455" s="319"/>
      <c r="N455" s="319"/>
      <c r="O455" s="319"/>
      <c r="P455" s="319"/>
      <c r="Q455" s="319"/>
      <c r="R455" s="319"/>
      <c r="S455" s="319"/>
      <c r="T455" s="319"/>
      <c r="U455" s="319"/>
      <c r="V455" s="319"/>
      <c r="W455" s="319"/>
      <c r="X455" s="319"/>
      <c r="Y455" s="319"/>
      <c r="Z455" s="319"/>
      <c r="AA455" s="319"/>
      <c r="AB455" s="319"/>
      <c r="AC455" s="319"/>
      <c r="AD455" s="319"/>
      <c r="AE455" s="319"/>
      <c r="AF455" s="319"/>
    </row>
    <row r="456" spans="6:32" s="119" customFormat="1">
      <c r="F456" s="293"/>
      <c r="G456" s="293"/>
      <c r="J456" s="294"/>
      <c r="K456" s="294"/>
      <c r="L456" s="294"/>
      <c r="M456" s="319"/>
      <c r="N456" s="319"/>
      <c r="O456" s="319"/>
      <c r="P456" s="319"/>
      <c r="Q456" s="319"/>
      <c r="R456" s="319"/>
      <c r="S456" s="319"/>
      <c r="T456" s="319"/>
      <c r="U456" s="319"/>
      <c r="V456" s="319"/>
      <c r="W456" s="319"/>
      <c r="X456" s="319"/>
      <c r="Y456" s="319"/>
      <c r="Z456" s="319"/>
      <c r="AA456" s="319"/>
      <c r="AB456" s="319"/>
      <c r="AC456" s="319"/>
      <c r="AD456" s="319"/>
      <c r="AE456" s="319"/>
      <c r="AF456" s="319"/>
    </row>
    <row r="457" spans="6:32" s="119" customFormat="1">
      <c r="F457" s="293"/>
      <c r="G457" s="293"/>
      <c r="J457" s="294"/>
      <c r="K457" s="294"/>
      <c r="L457" s="294"/>
      <c r="M457" s="319"/>
      <c r="N457" s="319"/>
      <c r="O457" s="319"/>
      <c r="P457" s="319"/>
      <c r="Q457" s="319"/>
      <c r="R457" s="319"/>
      <c r="S457" s="319"/>
      <c r="T457" s="319"/>
      <c r="U457" s="319"/>
      <c r="V457" s="319"/>
      <c r="W457" s="319"/>
      <c r="X457" s="319"/>
      <c r="Y457" s="319"/>
      <c r="Z457" s="319"/>
      <c r="AA457" s="319"/>
      <c r="AB457" s="319"/>
      <c r="AC457" s="319"/>
      <c r="AD457" s="319"/>
      <c r="AE457" s="319"/>
      <c r="AF457" s="319"/>
    </row>
    <row r="458" spans="6:32" s="119" customFormat="1">
      <c r="F458" s="293"/>
      <c r="G458" s="293"/>
      <c r="J458" s="294"/>
      <c r="K458" s="294"/>
      <c r="L458" s="294"/>
      <c r="M458" s="319"/>
      <c r="N458" s="319"/>
      <c r="O458" s="319"/>
      <c r="P458" s="319"/>
      <c r="Q458" s="319"/>
      <c r="R458" s="319"/>
      <c r="S458" s="319"/>
      <c r="T458" s="319"/>
      <c r="U458" s="319"/>
      <c r="V458" s="319"/>
      <c r="W458" s="319"/>
      <c r="X458" s="319"/>
      <c r="Y458" s="319"/>
      <c r="Z458" s="319"/>
      <c r="AA458" s="319"/>
      <c r="AB458" s="319"/>
      <c r="AC458" s="319"/>
      <c r="AD458" s="319"/>
      <c r="AE458" s="319"/>
      <c r="AF458" s="319"/>
    </row>
    <row r="459" spans="6:32" s="119" customFormat="1">
      <c r="F459" s="293"/>
      <c r="G459" s="293"/>
      <c r="J459" s="294"/>
      <c r="K459" s="294"/>
      <c r="L459" s="294"/>
      <c r="M459" s="319"/>
      <c r="N459" s="319"/>
      <c r="O459" s="319"/>
      <c r="P459" s="319"/>
      <c r="Q459" s="319"/>
      <c r="R459" s="319"/>
      <c r="S459" s="319"/>
      <c r="T459" s="319"/>
      <c r="U459" s="319"/>
      <c r="V459" s="319"/>
      <c r="W459" s="319"/>
      <c r="X459" s="319"/>
      <c r="Y459" s="319"/>
      <c r="Z459" s="319"/>
      <c r="AA459" s="319"/>
      <c r="AB459" s="319"/>
      <c r="AC459" s="319"/>
      <c r="AD459" s="319"/>
      <c r="AE459" s="319"/>
      <c r="AF459" s="319"/>
    </row>
    <row r="460" spans="6:32" s="119" customFormat="1">
      <c r="F460" s="293"/>
      <c r="G460" s="293"/>
      <c r="J460" s="294"/>
      <c r="K460" s="294"/>
      <c r="L460" s="294"/>
      <c r="M460" s="319"/>
      <c r="N460" s="319"/>
      <c r="O460" s="319"/>
      <c r="P460" s="319"/>
      <c r="Q460" s="319"/>
      <c r="R460" s="319"/>
      <c r="S460" s="319"/>
      <c r="T460" s="319"/>
      <c r="U460" s="319"/>
      <c r="V460" s="319"/>
      <c r="W460" s="319"/>
      <c r="X460" s="319"/>
      <c r="Y460" s="319"/>
      <c r="Z460" s="319"/>
      <c r="AA460" s="319"/>
      <c r="AB460" s="319"/>
      <c r="AC460" s="319"/>
      <c r="AD460" s="319"/>
      <c r="AE460" s="319"/>
      <c r="AF460" s="319"/>
    </row>
    <row r="461" spans="6:32" s="119" customFormat="1">
      <c r="F461" s="293"/>
      <c r="G461" s="293"/>
      <c r="J461" s="294"/>
      <c r="K461" s="294"/>
      <c r="L461" s="294"/>
      <c r="M461" s="319"/>
      <c r="N461" s="319"/>
      <c r="O461" s="319"/>
      <c r="P461" s="319"/>
      <c r="Q461" s="319"/>
      <c r="R461" s="319"/>
      <c r="S461" s="319"/>
      <c r="T461" s="319"/>
      <c r="U461" s="319"/>
      <c r="V461" s="319"/>
      <c r="W461" s="319"/>
      <c r="X461" s="319"/>
      <c r="Y461" s="319"/>
      <c r="Z461" s="319"/>
      <c r="AA461" s="319"/>
      <c r="AB461" s="319"/>
      <c r="AC461" s="319"/>
      <c r="AD461" s="319"/>
      <c r="AE461" s="319"/>
      <c r="AF461" s="319"/>
    </row>
    <row r="462" spans="6:32" s="119" customFormat="1">
      <c r="F462" s="293"/>
      <c r="G462" s="293"/>
      <c r="J462" s="294"/>
      <c r="K462" s="294"/>
      <c r="L462" s="294"/>
      <c r="M462" s="319"/>
      <c r="N462" s="319"/>
      <c r="O462" s="319"/>
      <c r="P462" s="319"/>
      <c r="Q462" s="319"/>
      <c r="R462" s="319"/>
      <c r="S462" s="319"/>
      <c r="T462" s="319"/>
      <c r="U462" s="319"/>
      <c r="V462" s="319"/>
      <c r="W462" s="319"/>
      <c r="X462" s="319"/>
      <c r="Y462" s="319"/>
      <c r="Z462" s="319"/>
      <c r="AA462" s="319"/>
      <c r="AB462" s="319"/>
      <c r="AC462" s="319"/>
      <c r="AD462" s="319"/>
      <c r="AE462" s="319"/>
      <c r="AF462" s="319"/>
    </row>
    <row r="463" spans="6:32" s="119" customFormat="1">
      <c r="F463" s="293"/>
      <c r="G463" s="293"/>
      <c r="J463" s="294"/>
      <c r="K463" s="294"/>
      <c r="L463" s="294"/>
      <c r="M463" s="319"/>
      <c r="N463" s="319"/>
      <c r="O463" s="319"/>
      <c r="P463" s="319"/>
      <c r="Q463" s="319"/>
      <c r="R463" s="319"/>
      <c r="S463" s="319"/>
      <c r="T463" s="319"/>
      <c r="U463" s="319"/>
      <c r="V463" s="319"/>
      <c r="W463" s="319"/>
      <c r="X463" s="319"/>
      <c r="Y463" s="319"/>
      <c r="Z463" s="319"/>
      <c r="AA463" s="319"/>
      <c r="AB463" s="319"/>
      <c r="AC463" s="319"/>
      <c r="AD463" s="319"/>
      <c r="AE463" s="319"/>
      <c r="AF463" s="319"/>
    </row>
    <row r="464" spans="6:32" s="119" customFormat="1">
      <c r="F464" s="293"/>
      <c r="G464" s="293"/>
      <c r="J464" s="294"/>
      <c r="K464" s="294"/>
      <c r="L464" s="294"/>
      <c r="M464" s="319"/>
      <c r="N464" s="319"/>
      <c r="O464" s="319"/>
      <c r="P464" s="319"/>
      <c r="Q464" s="319"/>
      <c r="R464" s="319"/>
      <c r="S464" s="319"/>
      <c r="T464" s="319"/>
      <c r="U464" s="319"/>
      <c r="V464" s="319"/>
      <c r="W464" s="319"/>
      <c r="X464" s="319"/>
      <c r="Y464" s="319"/>
      <c r="Z464" s="319"/>
      <c r="AA464" s="319"/>
      <c r="AB464" s="319"/>
      <c r="AC464" s="319"/>
      <c r="AD464" s="319"/>
      <c r="AE464" s="319"/>
      <c r="AF464" s="319"/>
    </row>
    <row r="465" spans="6:32" s="119" customFormat="1">
      <c r="F465" s="293"/>
      <c r="G465" s="293"/>
      <c r="J465" s="294"/>
      <c r="K465" s="294"/>
      <c r="L465" s="294"/>
      <c r="M465" s="319"/>
      <c r="N465" s="319"/>
      <c r="O465" s="319"/>
      <c r="P465" s="319"/>
      <c r="Q465" s="319"/>
      <c r="R465" s="319"/>
      <c r="S465" s="319"/>
      <c r="T465" s="319"/>
      <c r="U465" s="319"/>
      <c r="V465" s="319"/>
      <c r="W465" s="319"/>
      <c r="X465" s="319"/>
      <c r="Y465" s="319"/>
      <c r="Z465" s="319"/>
      <c r="AA465" s="319"/>
      <c r="AB465" s="319"/>
      <c r="AC465" s="319"/>
      <c r="AD465" s="319"/>
      <c r="AE465" s="319"/>
      <c r="AF465" s="319"/>
    </row>
    <row r="466" spans="6:32" s="119" customFormat="1">
      <c r="F466" s="293"/>
      <c r="G466" s="293"/>
      <c r="J466" s="294"/>
      <c r="K466" s="294"/>
      <c r="L466" s="294"/>
      <c r="M466" s="319"/>
      <c r="N466" s="319"/>
      <c r="O466" s="319"/>
      <c r="P466" s="319"/>
      <c r="Q466" s="319"/>
      <c r="R466" s="319"/>
      <c r="S466" s="319"/>
      <c r="T466" s="319"/>
      <c r="U466" s="319"/>
      <c r="V466" s="319"/>
      <c r="W466" s="319"/>
      <c r="X466" s="319"/>
      <c r="Y466" s="319"/>
      <c r="Z466" s="319"/>
      <c r="AA466" s="319"/>
      <c r="AB466" s="319"/>
      <c r="AC466" s="319"/>
      <c r="AD466" s="319"/>
      <c r="AE466" s="319"/>
      <c r="AF466" s="319"/>
    </row>
    <row r="467" spans="6:32" s="119" customFormat="1">
      <c r="F467" s="293"/>
      <c r="G467" s="293"/>
      <c r="J467" s="294"/>
      <c r="K467" s="294"/>
      <c r="L467" s="294"/>
      <c r="M467" s="319"/>
      <c r="N467" s="319"/>
      <c r="O467" s="319"/>
      <c r="P467" s="319"/>
      <c r="Q467" s="319"/>
      <c r="R467" s="319"/>
      <c r="S467" s="319"/>
      <c r="T467" s="319"/>
      <c r="U467" s="319"/>
      <c r="V467" s="319"/>
      <c r="W467" s="319"/>
      <c r="X467" s="319"/>
      <c r="Y467" s="319"/>
      <c r="Z467" s="319"/>
      <c r="AA467" s="319"/>
      <c r="AB467" s="319"/>
      <c r="AC467" s="319"/>
      <c r="AD467" s="319"/>
      <c r="AE467" s="319"/>
      <c r="AF467" s="319"/>
    </row>
    <row r="468" spans="6:32" s="119" customFormat="1">
      <c r="F468" s="293"/>
      <c r="G468" s="293"/>
      <c r="J468" s="294"/>
      <c r="K468" s="294"/>
      <c r="L468" s="294"/>
      <c r="M468" s="319"/>
      <c r="N468" s="319"/>
      <c r="O468" s="319"/>
      <c r="P468" s="319"/>
      <c r="Q468" s="319"/>
      <c r="R468" s="319"/>
      <c r="S468" s="319"/>
      <c r="T468" s="319"/>
      <c r="U468" s="319"/>
      <c r="V468" s="319"/>
      <c r="W468" s="319"/>
      <c r="X468" s="319"/>
      <c r="Y468" s="319"/>
      <c r="Z468" s="319"/>
      <c r="AA468" s="319"/>
      <c r="AB468" s="319"/>
      <c r="AC468" s="319"/>
      <c r="AD468" s="319"/>
      <c r="AE468" s="319"/>
      <c r="AF468" s="319"/>
    </row>
    <row r="469" spans="6:32" s="119" customFormat="1">
      <c r="F469" s="293"/>
      <c r="G469" s="293"/>
      <c r="J469" s="294"/>
      <c r="K469" s="294"/>
      <c r="L469" s="294"/>
      <c r="M469" s="319"/>
      <c r="N469" s="319"/>
      <c r="O469" s="319"/>
      <c r="P469" s="319"/>
      <c r="Q469" s="319"/>
      <c r="R469" s="319"/>
      <c r="S469" s="319"/>
      <c r="T469" s="319"/>
      <c r="U469" s="319"/>
      <c r="V469" s="319"/>
      <c r="W469" s="319"/>
      <c r="X469" s="319"/>
      <c r="Y469" s="319"/>
      <c r="Z469" s="319"/>
      <c r="AA469" s="319"/>
      <c r="AB469" s="319"/>
      <c r="AC469" s="319"/>
      <c r="AD469" s="319"/>
      <c r="AE469" s="319"/>
      <c r="AF469" s="319"/>
    </row>
    <row r="470" spans="6:32" s="119" customFormat="1">
      <c r="F470" s="293"/>
      <c r="G470" s="293"/>
      <c r="J470" s="294"/>
      <c r="K470" s="294"/>
      <c r="L470" s="294"/>
      <c r="M470" s="319"/>
      <c r="N470" s="319"/>
      <c r="O470" s="319"/>
      <c r="P470" s="319"/>
      <c r="Q470" s="319"/>
      <c r="R470" s="319"/>
      <c r="S470" s="319"/>
      <c r="T470" s="319"/>
      <c r="U470" s="319"/>
      <c r="V470" s="319"/>
      <c r="W470" s="319"/>
      <c r="X470" s="319"/>
      <c r="Y470" s="319"/>
      <c r="Z470" s="319"/>
      <c r="AA470" s="319"/>
      <c r="AB470" s="319"/>
      <c r="AC470" s="319"/>
      <c r="AD470" s="319"/>
      <c r="AE470" s="319"/>
      <c r="AF470" s="319"/>
    </row>
    <row r="471" spans="6:32" s="119" customFormat="1">
      <c r="F471" s="293"/>
      <c r="G471" s="293"/>
      <c r="J471" s="294"/>
      <c r="K471" s="294"/>
      <c r="L471" s="294"/>
      <c r="M471" s="319"/>
      <c r="N471" s="319"/>
      <c r="O471" s="319"/>
      <c r="P471" s="319"/>
      <c r="Q471" s="319"/>
      <c r="R471" s="319"/>
      <c r="S471" s="319"/>
      <c r="T471" s="319"/>
      <c r="U471" s="319"/>
      <c r="V471" s="319"/>
      <c r="W471" s="319"/>
      <c r="X471" s="319"/>
      <c r="Y471" s="319"/>
      <c r="Z471" s="319"/>
      <c r="AA471" s="319"/>
      <c r="AB471" s="319"/>
      <c r="AC471" s="319"/>
      <c r="AD471" s="319"/>
      <c r="AE471" s="319"/>
      <c r="AF471" s="319"/>
    </row>
    <row r="472" spans="6:32" s="119" customFormat="1">
      <c r="F472" s="293"/>
      <c r="G472" s="293"/>
      <c r="J472" s="294"/>
      <c r="K472" s="294"/>
      <c r="L472" s="294"/>
      <c r="M472" s="319"/>
      <c r="N472" s="319"/>
      <c r="O472" s="319"/>
      <c r="P472" s="319"/>
      <c r="Q472" s="319"/>
      <c r="R472" s="319"/>
      <c r="S472" s="319"/>
      <c r="T472" s="319"/>
      <c r="U472" s="319"/>
      <c r="V472" s="319"/>
      <c r="W472" s="319"/>
      <c r="X472" s="319"/>
      <c r="Y472" s="319"/>
      <c r="Z472" s="319"/>
      <c r="AA472" s="319"/>
      <c r="AB472" s="319"/>
      <c r="AC472" s="319"/>
      <c r="AD472" s="319"/>
      <c r="AE472" s="319"/>
      <c r="AF472" s="319"/>
    </row>
    <row r="473" spans="6:32" s="119" customFormat="1">
      <c r="F473" s="293"/>
      <c r="G473" s="293"/>
      <c r="J473" s="294"/>
      <c r="K473" s="294"/>
      <c r="L473" s="294"/>
      <c r="M473" s="319"/>
      <c r="N473" s="319"/>
      <c r="O473" s="319"/>
      <c r="P473" s="319"/>
      <c r="Q473" s="319"/>
      <c r="R473" s="319"/>
      <c r="S473" s="319"/>
      <c r="T473" s="319"/>
      <c r="U473" s="319"/>
      <c r="V473" s="319"/>
      <c r="W473" s="319"/>
      <c r="X473" s="319"/>
      <c r="Y473" s="319"/>
      <c r="Z473" s="319"/>
      <c r="AA473" s="319"/>
      <c r="AB473" s="319"/>
      <c r="AC473" s="319"/>
      <c r="AD473" s="319"/>
      <c r="AE473" s="319"/>
      <c r="AF473" s="319"/>
    </row>
    <row r="474" spans="6:32" s="119" customFormat="1">
      <c r="F474" s="293"/>
      <c r="G474" s="293"/>
      <c r="J474" s="294"/>
      <c r="K474" s="294"/>
      <c r="L474" s="294"/>
      <c r="M474" s="319"/>
      <c r="N474" s="319"/>
      <c r="O474" s="319"/>
      <c r="P474" s="319"/>
      <c r="Q474" s="319"/>
      <c r="R474" s="319"/>
      <c r="S474" s="319"/>
      <c r="T474" s="319"/>
      <c r="U474" s="319"/>
      <c r="V474" s="319"/>
      <c r="W474" s="319"/>
      <c r="X474" s="319"/>
      <c r="Y474" s="319"/>
      <c r="Z474" s="319"/>
      <c r="AA474" s="319"/>
      <c r="AB474" s="319"/>
      <c r="AC474" s="319"/>
      <c r="AD474" s="319"/>
      <c r="AE474" s="319"/>
      <c r="AF474" s="319"/>
    </row>
    <row r="475" spans="6:32" s="119" customFormat="1">
      <c r="F475" s="293"/>
      <c r="G475" s="293"/>
      <c r="J475" s="294"/>
      <c r="K475" s="294"/>
      <c r="L475" s="294"/>
      <c r="M475" s="319"/>
      <c r="N475" s="319"/>
      <c r="O475" s="319"/>
      <c r="P475" s="319"/>
      <c r="Q475" s="319"/>
      <c r="R475" s="319"/>
      <c r="S475" s="319"/>
      <c r="T475" s="319"/>
      <c r="U475" s="319"/>
      <c r="V475" s="319"/>
      <c r="W475" s="319"/>
      <c r="X475" s="319"/>
      <c r="Y475" s="319"/>
      <c r="Z475" s="319"/>
      <c r="AA475" s="319"/>
      <c r="AB475" s="319"/>
      <c r="AC475" s="319"/>
      <c r="AD475" s="319"/>
      <c r="AE475" s="319"/>
      <c r="AF475" s="319"/>
    </row>
    <row r="476" spans="6:32" s="119" customFormat="1">
      <c r="F476" s="293"/>
      <c r="G476" s="293"/>
      <c r="J476" s="294"/>
      <c r="K476" s="294"/>
      <c r="L476" s="294"/>
      <c r="M476" s="319"/>
      <c r="N476" s="319"/>
      <c r="O476" s="319"/>
      <c r="P476" s="319"/>
      <c r="Q476" s="319"/>
      <c r="R476" s="319"/>
      <c r="S476" s="319"/>
      <c r="T476" s="319"/>
      <c r="U476" s="319"/>
      <c r="V476" s="319"/>
      <c r="W476" s="319"/>
      <c r="X476" s="319"/>
      <c r="Y476" s="319"/>
      <c r="Z476" s="319"/>
      <c r="AA476" s="319"/>
      <c r="AB476" s="319"/>
      <c r="AC476" s="319"/>
      <c r="AD476" s="319"/>
      <c r="AE476" s="319"/>
      <c r="AF476" s="319"/>
    </row>
    <row r="477" spans="6:32" s="119" customFormat="1">
      <c r="F477" s="293"/>
      <c r="G477" s="293"/>
      <c r="J477" s="294"/>
      <c r="K477" s="294"/>
      <c r="L477" s="294"/>
      <c r="M477" s="319"/>
      <c r="N477" s="319"/>
      <c r="O477" s="319"/>
      <c r="P477" s="319"/>
      <c r="Q477" s="319"/>
      <c r="R477" s="319"/>
      <c r="S477" s="319"/>
      <c r="T477" s="319"/>
      <c r="U477" s="319"/>
      <c r="V477" s="319"/>
      <c r="W477" s="319"/>
      <c r="X477" s="319"/>
      <c r="Y477" s="319"/>
      <c r="Z477" s="319"/>
      <c r="AA477" s="319"/>
      <c r="AB477" s="319"/>
      <c r="AC477" s="319"/>
      <c r="AD477" s="319"/>
      <c r="AE477" s="319"/>
      <c r="AF477" s="319"/>
    </row>
    <row r="478" spans="6:32" s="119" customFormat="1">
      <c r="F478" s="293"/>
      <c r="G478" s="293"/>
      <c r="J478" s="294"/>
      <c r="K478" s="294"/>
      <c r="L478" s="294"/>
      <c r="M478" s="319"/>
      <c r="N478" s="319"/>
      <c r="O478" s="319"/>
      <c r="P478" s="319"/>
      <c r="Q478" s="319"/>
      <c r="R478" s="319"/>
      <c r="S478" s="319"/>
      <c r="T478" s="319"/>
      <c r="U478" s="319"/>
      <c r="V478" s="319"/>
      <c r="W478" s="319"/>
      <c r="X478" s="319"/>
      <c r="Y478" s="319"/>
      <c r="Z478" s="319"/>
      <c r="AA478" s="319"/>
      <c r="AB478" s="319"/>
      <c r="AC478" s="319"/>
      <c r="AD478" s="319"/>
      <c r="AE478" s="319"/>
      <c r="AF478" s="319"/>
    </row>
    <row r="479" spans="6:32" s="119" customFormat="1">
      <c r="F479" s="293"/>
      <c r="G479" s="293"/>
      <c r="J479" s="294"/>
      <c r="K479" s="294"/>
      <c r="L479" s="294"/>
      <c r="M479" s="319"/>
      <c r="N479" s="319"/>
      <c r="O479" s="319"/>
      <c r="P479" s="319"/>
      <c r="Q479" s="319"/>
      <c r="R479" s="319"/>
      <c r="S479" s="319"/>
      <c r="T479" s="319"/>
      <c r="U479" s="319"/>
      <c r="V479" s="319"/>
      <c r="W479" s="319"/>
      <c r="X479" s="319"/>
      <c r="Y479" s="319"/>
      <c r="Z479" s="319"/>
      <c r="AA479" s="319"/>
      <c r="AB479" s="319"/>
      <c r="AC479" s="319"/>
      <c r="AD479" s="319"/>
      <c r="AE479" s="319"/>
      <c r="AF479" s="319"/>
    </row>
    <row r="480" spans="6:32" s="119" customFormat="1">
      <c r="F480" s="293"/>
      <c r="G480" s="293"/>
      <c r="J480" s="294"/>
      <c r="K480" s="294"/>
      <c r="L480" s="294"/>
      <c r="M480" s="319"/>
      <c r="N480" s="319"/>
      <c r="O480" s="319"/>
      <c r="P480" s="319"/>
      <c r="Q480" s="319"/>
      <c r="R480" s="319"/>
      <c r="S480" s="319"/>
      <c r="T480" s="319"/>
      <c r="U480" s="319"/>
      <c r="V480" s="319"/>
      <c r="W480" s="319"/>
      <c r="X480" s="319"/>
      <c r="Y480" s="319"/>
      <c r="Z480" s="319"/>
      <c r="AA480" s="319"/>
      <c r="AB480" s="319"/>
      <c r="AC480" s="319"/>
      <c r="AD480" s="319"/>
      <c r="AE480" s="319"/>
      <c r="AF480" s="319"/>
    </row>
    <row r="481" spans="6:32" s="119" customFormat="1">
      <c r="F481" s="293"/>
      <c r="G481" s="293"/>
      <c r="J481" s="294"/>
      <c r="K481" s="294"/>
      <c r="L481" s="294"/>
      <c r="M481" s="319"/>
      <c r="N481" s="319"/>
      <c r="O481" s="319"/>
      <c r="P481" s="319"/>
      <c r="Q481" s="319"/>
      <c r="R481" s="319"/>
      <c r="S481" s="319"/>
      <c r="T481" s="319"/>
      <c r="U481" s="319"/>
      <c r="V481" s="319"/>
      <c r="W481" s="319"/>
      <c r="X481" s="319"/>
      <c r="Y481" s="319"/>
      <c r="Z481" s="319"/>
      <c r="AA481" s="319"/>
      <c r="AB481" s="319"/>
      <c r="AC481" s="319"/>
      <c r="AD481" s="319"/>
      <c r="AE481" s="319"/>
      <c r="AF481" s="319"/>
    </row>
    <row r="482" spans="6:32" s="119" customFormat="1">
      <c r="F482" s="293"/>
      <c r="G482" s="293"/>
      <c r="J482" s="294"/>
      <c r="K482" s="294"/>
      <c r="L482" s="294"/>
      <c r="M482" s="319"/>
      <c r="N482" s="319"/>
      <c r="O482" s="319"/>
      <c r="P482" s="319"/>
      <c r="Q482" s="319"/>
      <c r="R482" s="319"/>
      <c r="S482" s="319"/>
      <c r="T482" s="319"/>
      <c r="U482" s="319"/>
      <c r="V482" s="319"/>
      <c r="W482" s="319"/>
      <c r="X482" s="319"/>
      <c r="Y482" s="319"/>
      <c r="Z482" s="319"/>
      <c r="AA482" s="319"/>
      <c r="AB482" s="319"/>
      <c r="AC482" s="319"/>
      <c r="AD482" s="319"/>
      <c r="AE482" s="319"/>
      <c r="AF482" s="319"/>
    </row>
    <row r="483" spans="6:32" s="119" customFormat="1">
      <c r="F483" s="293"/>
      <c r="G483" s="293"/>
      <c r="J483" s="294"/>
      <c r="K483" s="294"/>
      <c r="L483" s="294"/>
      <c r="M483" s="319"/>
      <c r="N483" s="319"/>
      <c r="O483" s="319"/>
      <c r="P483" s="319"/>
      <c r="Q483" s="319"/>
      <c r="R483" s="319"/>
      <c r="S483" s="319"/>
      <c r="T483" s="319"/>
      <c r="U483" s="319"/>
      <c r="V483" s="319"/>
      <c r="W483" s="319"/>
      <c r="X483" s="319"/>
      <c r="Y483" s="319"/>
      <c r="Z483" s="319"/>
      <c r="AA483" s="319"/>
      <c r="AB483" s="319"/>
      <c r="AC483" s="319"/>
      <c r="AD483" s="319"/>
      <c r="AE483" s="319"/>
      <c r="AF483" s="319"/>
    </row>
    <row r="484" spans="6:32" s="119" customFormat="1">
      <c r="F484" s="293"/>
      <c r="G484" s="293"/>
      <c r="J484" s="294"/>
      <c r="K484" s="294"/>
      <c r="L484" s="294"/>
      <c r="M484" s="319"/>
      <c r="N484" s="319"/>
      <c r="O484" s="319"/>
      <c r="P484" s="319"/>
      <c r="Q484" s="319"/>
      <c r="R484" s="319"/>
      <c r="S484" s="319"/>
      <c r="T484" s="319"/>
      <c r="U484" s="319"/>
      <c r="V484" s="319"/>
      <c r="W484" s="319"/>
      <c r="X484" s="319"/>
      <c r="Y484" s="319"/>
      <c r="Z484" s="319"/>
      <c r="AA484" s="319"/>
      <c r="AB484" s="319"/>
      <c r="AC484" s="319"/>
      <c r="AD484" s="319"/>
      <c r="AE484" s="319"/>
      <c r="AF484" s="319"/>
    </row>
    <row r="485" spans="6:32" s="119" customFormat="1">
      <c r="F485" s="293"/>
      <c r="G485" s="293"/>
      <c r="J485" s="294"/>
      <c r="K485" s="294"/>
      <c r="L485" s="294"/>
      <c r="M485" s="319"/>
      <c r="N485" s="319"/>
      <c r="O485" s="319"/>
      <c r="P485" s="319"/>
      <c r="Q485" s="319"/>
      <c r="R485" s="319"/>
      <c r="S485" s="319"/>
      <c r="T485" s="319"/>
      <c r="U485" s="319"/>
      <c r="V485" s="319"/>
      <c r="W485" s="319"/>
      <c r="X485" s="319"/>
      <c r="Y485" s="319"/>
      <c r="Z485" s="319"/>
      <c r="AA485" s="319"/>
      <c r="AB485" s="319"/>
      <c r="AC485" s="319"/>
      <c r="AD485" s="319"/>
      <c r="AE485" s="319"/>
      <c r="AF485" s="319"/>
    </row>
    <row r="486" spans="6:32" s="119" customFormat="1">
      <c r="F486" s="293"/>
      <c r="G486" s="293"/>
      <c r="J486" s="294"/>
      <c r="K486" s="294"/>
      <c r="L486" s="294"/>
      <c r="M486" s="319"/>
      <c r="N486" s="319"/>
      <c r="O486" s="319"/>
      <c r="P486" s="319"/>
      <c r="Q486" s="319"/>
      <c r="R486" s="319"/>
      <c r="S486" s="319"/>
      <c r="T486" s="319"/>
      <c r="U486" s="319"/>
      <c r="V486" s="319"/>
      <c r="W486" s="319"/>
      <c r="X486" s="319"/>
      <c r="Y486" s="319"/>
      <c r="Z486" s="319"/>
      <c r="AA486" s="319"/>
      <c r="AB486" s="319"/>
      <c r="AC486" s="319"/>
      <c r="AD486" s="319"/>
      <c r="AE486" s="319"/>
      <c r="AF486" s="319"/>
    </row>
    <row r="487" spans="6:32" s="119" customFormat="1">
      <c r="F487" s="293"/>
      <c r="G487" s="293"/>
      <c r="J487" s="294"/>
      <c r="K487" s="294"/>
      <c r="L487" s="294"/>
      <c r="M487" s="319"/>
      <c r="N487" s="319"/>
      <c r="O487" s="319"/>
      <c r="P487" s="319"/>
      <c r="Q487" s="319"/>
      <c r="R487" s="319"/>
      <c r="S487" s="319"/>
      <c r="T487" s="319"/>
      <c r="U487" s="319"/>
      <c r="V487" s="319"/>
      <c r="W487" s="319"/>
      <c r="X487" s="319"/>
      <c r="Y487" s="319"/>
      <c r="Z487" s="319"/>
      <c r="AA487" s="319"/>
      <c r="AB487" s="319"/>
      <c r="AC487" s="319"/>
      <c r="AD487" s="319"/>
      <c r="AE487" s="319"/>
      <c r="AF487" s="319"/>
    </row>
    <row r="488" spans="6:32" s="119" customFormat="1">
      <c r="F488" s="293"/>
      <c r="G488" s="293"/>
      <c r="J488" s="294"/>
      <c r="K488" s="294"/>
      <c r="L488" s="294"/>
      <c r="M488" s="319"/>
      <c r="N488" s="319"/>
      <c r="O488" s="319"/>
      <c r="P488" s="319"/>
      <c r="Q488" s="319"/>
      <c r="R488" s="319"/>
      <c r="S488" s="319"/>
      <c r="T488" s="319"/>
      <c r="U488" s="319"/>
      <c r="V488" s="319"/>
      <c r="W488" s="319"/>
      <c r="X488" s="319"/>
      <c r="Y488" s="319"/>
      <c r="Z488" s="319"/>
      <c r="AA488" s="319"/>
      <c r="AB488" s="319"/>
      <c r="AC488" s="319"/>
      <c r="AD488" s="319"/>
      <c r="AE488" s="319"/>
      <c r="AF488" s="319"/>
    </row>
    <row r="489" spans="6:32" s="119" customFormat="1">
      <c r="F489" s="293"/>
      <c r="G489" s="293"/>
      <c r="J489" s="294"/>
      <c r="K489" s="294"/>
      <c r="L489" s="294"/>
      <c r="M489" s="319"/>
      <c r="N489" s="319"/>
      <c r="O489" s="319"/>
      <c r="P489" s="319"/>
      <c r="Q489" s="319"/>
      <c r="R489" s="319"/>
      <c r="S489" s="319"/>
      <c r="T489" s="319"/>
      <c r="U489" s="319"/>
      <c r="V489" s="319"/>
      <c r="W489" s="319"/>
      <c r="X489" s="319"/>
      <c r="Y489" s="319"/>
      <c r="Z489" s="319"/>
      <c r="AA489" s="319"/>
      <c r="AB489" s="319"/>
      <c r="AC489" s="319"/>
      <c r="AD489" s="319"/>
      <c r="AE489" s="319"/>
      <c r="AF489" s="319"/>
    </row>
    <row r="490" spans="6:32" s="119" customFormat="1">
      <c r="F490" s="293"/>
      <c r="G490" s="293"/>
      <c r="J490" s="294"/>
      <c r="K490" s="294"/>
      <c r="L490" s="294"/>
      <c r="M490" s="319"/>
      <c r="N490" s="319"/>
      <c r="O490" s="319"/>
      <c r="P490" s="319"/>
      <c r="Q490" s="319"/>
      <c r="R490" s="319"/>
      <c r="S490" s="319"/>
      <c r="T490" s="319"/>
      <c r="U490" s="319"/>
      <c r="V490" s="319"/>
      <c r="W490" s="319"/>
      <c r="X490" s="319"/>
      <c r="Y490" s="319"/>
      <c r="Z490" s="319"/>
      <c r="AA490" s="319"/>
      <c r="AB490" s="319"/>
      <c r="AC490" s="319"/>
      <c r="AD490" s="319"/>
      <c r="AE490" s="319"/>
      <c r="AF490" s="319"/>
    </row>
    <row r="491" spans="6:32" s="119" customFormat="1">
      <c r="F491" s="293"/>
      <c r="G491" s="293"/>
      <c r="J491" s="294"/>
      <c r="K491" s="294"/>
      <c r="L491" s="294"/>
      <c r="M491" s="319"/>
      <c r="N491" s="319"/>
      <c r="O491" s="319"/>
      <c r="P491" s="319"/>
      <c r="Q491" s="319"/>
      <c r="R491" s="319"/>
      <c r="S491" s="319"/>
      <c r="T491" s="319"/>
      <c r="U491" s="319"/>
      <c r="V491" s="319"/>
      <c r="W491" s="319"/>
      <c r="X491" s="319"/>
      <c r="Y491" s="319"/>
      <c r="Z491" s="319"/>
      <c r="AA491" s="319"/>
      <c r="AB491" s="319"/>
      <c r="AC491" s="319"/>
      <c r="AD491" s="319"/>
      <c r="AE491" s="319"/>
      <c r="AF491" s="319"/>
    </row>
    <row r="492" spans="6:32" s="119" customFormat="1">
      <c r="F492" s="293"/>
      <c r="G492" s="293"/>
      <c r="J492" s="294"/>
      <c r="K492" s="294"/>
      <c r="L492" s="294"/>
      <c r="M492" s="319"/>
      <c r="N492" s="319"/>
      <c r="O492" s="319"/>
      <c r="P492" s="319"/>
      <c r="Q492" s="319"/>
      <c r="R492" s="319"/>
      <c r="S492" s="319"/>
      <c r="T492" s="319"/>
      <c r="U492" s="319"/>
      <c r="V492" s="319"/>
      <c r="W492" s="319"/>
      <c r="X492" s="319"/>
      <c r="Y492" s="319"/>
      <c r="Z492" s="319"/>
      <c r="AA492" s="319"/>
      <c r="AB492" s="319"/>
      <c r="AC492" s="319"/>
      <c r="AD492" s="319"/>
      <c r="AE492" s="319"/>
      <c r="AF492" s="319"/>
    </row>
    <row r="493" spans="6:32" s="119" customFormat="1">
      <c r="F493" s="293"/>
      <c r="G493" s="293"/>
      <c r="J493" s="294"/>
      <c r="K493" s="294"/>
      <c r="L493" s="294"/>
      <c r="M493" s="319"/>
      <c r="N493" s="319"/>
      <c r="O493" s="319"/>
      <c r="P493" s="319"/>
      <c r="Q493" s="319"/>
      <c r="R493" s="319"/>
      <c r="S493" s="319"/>
      <c r="T493" s="319"/>
      <c r="U493" s="319"/>
      <c r="V493" s="319"/>
      <c r="W493" s="319"/>
      <c r="X493" s="319"/>
      <c r="Y493" s="319"/>
      <c r="Z493" s="319"/>
      <c r="AA493" s="319"/>
      <c r="AB493" s="319"/>
      <c r="AC493" s="319"/>
      <c r="AD493" s="319"/>
      <c r="AE493" s="319"/>
      <c r="AF493" s="319"/>
    </row>
    <row r="494" spans="6:32" s="119" customFormat="1">
      <c r="F494" s="293"/>
      <c r="G494" s="293"/>
      <c r="J494" s="294"/>
      <c r="K494" s="294"/>
      <c r="L494" s="294"/>
      <c r="M494" s="319"/>
      <c r="N494" s="319"/>
      <c r="O494" s="319"/>
      <c r="P494" s="319"/>
      <c r="Q494" s="319"/>
      <c r="R494" s="319"/>
      <c r="S494" s="319"/>
      <c r="T494" s="319"/>
      <c r="U494" s="319"/>
      <c r="V494" s="319"/>
      <c r="W494" s="319"/>
      <c r="X494" s="319"/>
      <c r="Y494" s="319"/>
      <c r="Z494" s="319"/>
      <c r="AA494" s="319"/>
      <c r="AB494" s="319"/>
      <c r="AC494" s="319"/>
      <c r="AD494" s="319"/>
      <c r="AE494" s="319"/>
      <c r="AF494" s="319"/>
    </row>
    <row r="495" spans="6:32" s="119" customFormat="1">
      <c r="F495" s="293"/>
      <c r="G495" s="293"/>
      <c r="J495" s="294"/>
      <c r="K495" s="294"/>
      <c r="L495" s="294"/>
      <c r="M495" s="319"/>
      <c r="N495" s="319"/>
      <c r="O495" s="319"/>
      <c r="P495" s="319"/>
      <c r="Q495" s="319"/>
      <c r="R495" s="319"/>
      <c r="S495" s="319"/>
      <c r="T495" s="319"/>
      <c r="U495" s="319"/>
      <c r="V495" s="319"/>
      <c r="W495" s="319"/>
      <c r="X495" s="319"/>
      <c r="Y495" s="319"/>
      <c r="Z495" s="319"/>
      <c r="AA495" s="319"/>
      <c r="AB495" s="319"/>
      <c r="AC495" s="319"/>
      <c r="AD495" s="319"/>
      <c r="AE495" s="319"/>
      <c r="AF495" s="319"/>
    </row>
    <row r="496" spans="6:32" s="119" customFormat="1">
      <c r="F496" s="293"/>
      <c r="G496" s="293"/>
      <c r="J496" s="294"/>
      <c r="K496" s="294"/>
      <c r="L496" s="294"/>
      <c r="M496" s="319"/>
      <c r="N496" s="319"/>
      <c r="O496" s="319"/>
      <c r="P496" s="319"/>
      <c r="Q496" s="319"/>
      <c r="R496" s="319"/>
      <c r="S496" s="319"/>
      <c r="T496" s="319"/>
      <c r="U496" s="319"/>
      <c r="V496" s="319"/>
      <c r="W496" s="319"/>
      <c r="X496" s="319"/>
      <c r="Y496" s="319"/>
      <c r="Z496" s="319"/>
      <c r="AA496" s="319"/>
      <c r="AB496" s="319"/>
      <c r="AC496" s="319"/>
      <c r="AD496" s="319"/>
      <c r="AE496" s="319"/>
      <c r="AF496" s="319"/>
    </row>
    <row r="497" spans="6:32" s="119" customFormat="1">
      <c r="F497" s="293"/>
      <c r="G497" s="293"/>
      <c r="J497" s="294"/>
      <c r="K497" s="294"/>
      <c r="L497" s="294"/>
      <c r="M497" s="319"/>
      <c r="N497" s="319"/>
      <c r="O497" s="319"/>
      <c r="P497" s="319"/>
      <c r="Q497" s="319"/>
      <c r="R497" s="319"/>
      <c r="S497" s="319"/>
      <c r="T497" s="319"/>
      <c r="U497" s="319"/>
      <c r="V497" s="319"/>
      <c r="W497" s="319"/>
      <c r="X497" s="319"/>
      <c r="Y497" s="319"/>
      <c r="Z497" s="319"/>
      <c r="AA497" s="319"/>
      <c r="AB497" s="319"/>
      <c r="AC497" s="319"/>
      <c r="AD497" s="319"/>
      <c r="AE497" s="319"/>
      <c r="AF497" s="319"/>
    </row>
    <row r="498" spans="6:32" s="119" customFormat="1">
      <c r="F498" s="293"/>
      <c r="G498" s="293"/>
      <c r="J498" s="294"/>
      <c r="K498" s="294"/>
      <c r="L498" s="294"/>
      <c r="M498" s="319"/>
      <c r="N498" s="319"/>
      <c r="O498" s="319"/>
      <c r="P498" s="319"/>
      <c r="Q498" s="319"/>
      <c r="R498" s="319"/>
      <c r="S498" s="319"/>
      <c r="T498" s="319"/>
      <c r="U498" s="319"/>
      <c r="V498" s="319"/>
      <c r="W498" s="319"/>
      <c r="X498" s="319"/>
      <c r="Y498" s="319"/>
      <c r="Z498" s="319"/>
      <c r="AA498" s="319"/>
      <c r="AB498" s="319"/>
      <c r="AC498" s="319"/>
      <c r="AD498" s="319"/>
      <c r="AE498" s="319"/>
      <c r="AF498" s="319"/>
    </row>
    <row r="499" spans="6:32" s="119" customFormat="1">
      <c r="F499" s="293"/>
      <c r="G499" s="293"/>
      <c r="J499" s="294"/>
      <c r="K499" s="294"/>
      <c r="L499" s="294"/>
      <c r="M499" s="319"/>
      <c r="N499" s="319"/>
      <c r="O499" s="319"/>
      <c r="P499" s="319"/>
      <c r="Q499" s="319"/>
      <c r="R499" s="319"/>
      <c r="S499" s="319"/>
      <c r="T499" s="319"/>
      <c r="U499" s="319"/>
      <c r="V499" s="319"/>
      <c r="W499" s="319"/>
      <c r="X499" s="319"/>
      <c r="Y499" s="319"/>
      <c r="Z499" s="319"/>
      <c r="AA499" s="319"/>
      <c r="AB499" s="319"/>
      <c r="AC499" s="319"/>
      <c r="AD499" s="319"/>
      <c r="AE499" s="319"/>
      <c r="AF499" s="319"/>
    </row>
    <row r="500" spans="6:32" s="119" customFormat="1">
      <c r="F500" s="293"/>
      <c r="G500" s="293"/>
      <c r="J500" s="294"/>
      <c r="K500" s="294"/>
      <c r="L500" s="294"/>
      <c r="M500" s="319"/>
      <c r="N500" s="319"/>
      <c r="O500" s="319"/>
      <c r="P500" s="319"/>
      <c r="Q500" s="319"/>
      <c r="R500" s="319"/>
      <c r="S500" s="319"/>
      <c r="T500" s="319"/>
      <c r="U500" s="319"/>
      <c r="V500" s="319"/>
      <c r="W500" s="319"/>
      <c r="X500" s="319"/>
      <c r="Y500" s="319"/>
      <c r="Z500" s="319"/>
      <c r="AA500" s="319"/>
      <c r="AB500" s="319"/>
      <c r="AC500" s="319"/>
      <c r="AD500" s="319"/>
      <c r="AE500" s="319"/>
      <c r="AF500" s="319"/>
    </row>
    <row r="501" spans="6:32" s="119" customFormat="1">
      <c r="F501" s="293"/>
      <c r="G501" s="293"/>
      <c r="J501" s="294"/>
      <c r="K501" s="294"/>
      <c r="L501" s="294"/>
      <c r="M501" s="319"/>
      <c r="N501" s="319"/>
      <c r="O501" s="319"/>
      <c r="P501" s="319"/>
      <c r="Q501" s="319"/>
      <c r="R501" s="319"/>
      <c r="S501" s="319"/>
      <c r="T501" s="319"/>
      <c r="U501" s="319"/>
      <c r="V501" s="319"/>
      <c r="W501" s="319"/>
      <c r="X501" s="319"/>
      <c r="Y501" s="319"/>
      <c r="Z501" s="319"/>
      <c r="AA501" s="319"/>
      <c r="AB501" s="319"/>
      <c r="AC501" s="319"/>
      <c r="AD501" s="319"/>
      <c r="AE501" s="319"/>
      <c r="AF501" s="319"/>
    </row>
    <row r="502" spans="6:32" s="119" customFormat="1">
      <c r="F502" s="293"/>
      <c r="G502" s="293"/>
      <c r="J502" s="294"/>
      <c r="K502" s="294"/>
      <c r="L502" s="294"/>
      <c r="M502" s="319"/>
      <c r="N502" s="319"/>
      <c r="O502" s="319"/>
      <c r="P502" s="319"/>
      <c r="Q502" s="319"/>
      <c r="R502" s="319"/>
      <c r="S502" s="319"/>
      <c r="T502" s="319"/>
      <c r="U502" s="319"/>
      <c r="V502" s="319"/>
      <c r="W502" s="319"/>
      <c r="X502" s="319"/>
      <c r="Y502" s="319"/>
      <c r="Z502" s="319"/>
      <c r="AA502" s="319"/>
      <c r="AB502" s="319"/>
      <c r="AC502" s="319"/>
      <c r="AD502" s="319"/>
      <c r="AE502" s="319"/>
      <c r="AF502" s="319"/>
    </row>
    <row r="503" spans="6:32" s="119" customFormat="1">
      <c r="F503" s="293"/>
      <c r="G503" s="293"/>
      <c r="J503" s="294"/>
      <c r="K503" s="294"/>
      <c r="L503" s="294"/>
      <c r="M503" s="319"/>
      <c r="N503" s="319"/>
      <c r="O503" s="319"/>
      <c r="P503" s="319"/>
      <c r="Q503" s="319"/>
      <c r="R503" s="319"/>
      <c r="S503" s="319"/>
      <c r="T503" s="319"/>
      <c r="U503" s="319"/>
      <c r="V503" s="319"/>
      <c r="W503" s="319"/>
      <c r="X503" s="319"/>
      <c r="Y503" s="319"/>
      <c r="Z503" s="319"/>
      <c r="AA503" s="319"/>
      <c r="AB503" s="319"/>
      <c r="AC503" s="319"/>
      <c r="AD503" s="319"/>
      <c r="AE503" s="319"/>
      <c r="AF503" s="319"/>
    </row>
    <row r="504" spans="6:32" s="119" customFormat="1">
      <c r="F504" s="293"/>
      <c r="G504" s="293"/>
      <c r="J504" s="294"/>
      <c r="K504" s="294"/>
      <c r="L504" s="294"/>
      <c r="M504" s="319"/>
      <c r="N504" s="319"/>
      <c r="O504" s="319"/>
      <c r="P504" s="319"/>
      <c r="Q504" s="319"/>
      <c r="R504" s="319"/>
      <c r="S504" s="319"/>
      <c r="T504" s="319"/>
      <c r="U504" s="319"/>
      <c r="V504" s="319"/>
      <c r="W504" s="319"/>
      <c r="X504" s="319"/>
      <c r="Y504" s="319"/>
      <c r="Z504" s="319"/>
      <c r="AA504" s="319"/>
      <c r="AB504" s="319"/>
      <c r="AC504" s="319"/>
      <c r="AD504" s="319"/>
      <c r="AE504" s="319"/>
      <c r="AF504" s="319"/>
    </row>
    <row r="505" spans="6:32" s="119" customFormat="1">
      <c r="F505" s="293"/>
      <c r="G505" s="293"/>
      <c r="J505" s="294"/>
      <c r="K505" s="294"/>
      <c r="L505" s="294"/>
      <c r="M505" s="319"/>
      <c r="N505" s="319"/>
      <c r="O505" s="319"/>
      <c r="P505" s="319"/>
      <c r="Q505" s="319"/>
      <c r="R505" s="319"/>
      <c r="S505" s="319"/>
      <c r="T505" s="319"/>
      <c r="U505" s="319"/>
      <c r="V505" s="319"/>
      <c r="W505" s="319"/>
      <c r="X505" s="319"/>
      <c r="Y505" s="319"/>
      <c r="Z505" s="319"/>
      <c r="AA505" s="319"/>
      <c r="AB505" s="319"/>
      <c r="AC505" s="319"/>
      <c r="AD505" s="319"/>
      <c r="AE505" s="319"/>
      <c r="AF505" s="319"/>
    </row>
    <row r="506" spans="6:32" s="119" customFormat="1">
      <c r="F506" s="293"/>
      <c r="G506" s="293"/>
      <c r="J506" s="294"/>
      <c r="K506" s="294"/>
      <c r="L506" s="294"/>
      <c r="M506" s="319"/>
      <c r="N506" s="319"/>
      <c r="O506" s="319"/>
      <c r="P506" s="319"/>
      <c r="Q506" s="319"/>
      <c r="R506" s="319"/>
      <c r="S506" s="319"/>
      <c r="T506" s="319"/>
      <c r="U506" s="319"/>
      <c r="V506" s="319"/>
      <c r="W506" s="319"/>
      <c r="X506" s="319"/>
      <c r="Y506" s="319"/>
      <c r="Z506" s="319"/>
      <c r="AA506" s="319"/>
      <c r="AB506" s="319"/>
      <c r="AC506" s="319"/>
      <c r="AD506" s="319"/>
      <c r="AE506" s="319"/>
      <c r="AF506" s="319"/>
    </row>
    <row r="507" spans="6:32" s="119" customFormat="1">
      <c r="F507" s="293"/>
      <c r="G507" s="293"/>
      <c r="J507" s="294"/>
      <c r="K507" s="294"/>
      <c r="L507" s="294"/>
      <c r="M507" s="319"/>
      <c r="N507" s="319"/>
      <c r="O507" s="319"/>
      <c r="P507" s="319"/>
      <c r="Q507" s="319"/>
      <c r="R507" s="319"/>
      <c r="S507" s="319"/>
      <c r="T507" s="319"/>
      <c r="U507" s="319"/>
      <c r="V507" s="319"/>
      <c r="W507" s="319"/>
      <c r="X507" s="319"/>
      <c r="Y507" s="319"/>
      <c r="Z507" s="319"/>
      <c r="AA507" s="319"/>
      <c r="AB507" s="319"/>
      <c r="AC507" s="319"/>
      <c r="AD507" s="319"/>
      <c r="AE507" s="319"/>
      <c r="AF507" s="319"/>
    </row>
    <row r="508" spans="6:32" s="119" customFormat="1">
      <c r="F508" s="293"/>
      <c r="G508" s="293"/>
      <c r="J508" s="294"/>
      <c r="K508" s="294"/>
      <c r="L508" s="294"/>
      <c r="M508" s="319"/>
      <c r="N508" s="319"/>
      <c r="O508" s="319"/>
      <c r="P508" s="319"/>
      <c r="Q508" s="319"/>
      <c r="R508" s="319"/>
      <c r="S508" s="319"/>
      <c r="T508" s="319"/>
      <c r="U508" s="319"/>
      <c r="V508" s="319"/>
      <c r="W508" s="319"/>
      <c r="X508" s="319"/>
      <c r="Y508" s="319"/>
      <c r="Z508" s="319"/>
      <c r="AA508" s="319"/>
      <c r="AB508" s="319"/>
      <c r="AC508" s="319"/>
      <c r="AD508" s="319"/>
      <c r="AE508" s="319"/>
      <c r="AF508" s="319"/>
    </row>
    <row r="509" spans="6:32" s="119" customFormat="1">
      <c r="F509" s="293"/>
      <c r="G509" s="293"/>
      <c r="J509" s="294"/>
      <c r="K509" s="294"/>
      <c r="L509" s="294"/>
      <c r="M509" s="319"/>
      <c r="N509" s="319"/>
      <c r="O509" s="319"/>
      <c r="P509" s="319"/>
      <c r="Q509" s="319"/>
      <c r="R509" s="319"/>
      <c r="S509" s="319"/>
      <c r="T509" s="319"/>
      <c r="U509" s="319"/>
      <c r="V509" s="319"/>
      <c r="W509" s="319"/>
      <c r="X509" s="319"/>
      <c r="Y509" s="319"/>
      <c r="Z509" s="319"/>
      <c r="AA509" s="319"/>
      <c r="AB509" s="319"/>
      <c r="AC509" s="319"/>
      <c r="AD509" s="319"/>
      <c r="AE509" s="319"/>
      <c r="AF509" s="319"/>
    </row>
    <row r="510" spans="6:32" s="119" customFormat="1">
      <c r="F510" s="293"/>
      <c r="G510" s="293"/>
      <c r="J510" s="294"/>
      <c r="K510" s="294"/>
      <c r="L510" s="294"/>
      <c r="M510" s="319"/>
      <c r="N510" s="319"/>
      <c r="O510" s="319"/>
      <c r="P510" s="319"/>
      <c r="Q510" s="319"/>
      <c r="R510" s="319"/>
      <c r="S510" s="319"/>
      <c r="T510" s="319"/>
      <c r="U510" s="319"/>
      <c r="V510" s="319"/>
      <c r="W510" s="319"/>
      <c r="X510" s="319"/>
      <c r="Y510" s="319"/>
      <c r="Z510" s="319"/>
      <c r="AA510" s="319"/>
      <c r="AB510" s="319"/>
      <c r="AC510" s="319"/>
      <c r="AD510" s="319"/>
      <c r="AE510" s="319"/>
      <c r="AF510" s="319"/>
    </row>
    <row r="511" spans="6:32" s="119" customFormat="1">
      <c r="F511" s="293"/>
      <c r="G511" s="293"/>
      <c r="J511" s="294"/>
      <c r="K511" s="294"/>
      <c r="L511" s="294"/>
      <c r="M511" s="319"/>
      <c r="N511" s="319"/>
      <c r="O511" s="319"/>
      <c r="P511" s="319"/>
      <c r="Q511" s="319"/>
      <c r="R511" s="319"/>
      <c r="S511" s="319"/>
      <c r="T511" s="319"/>
      <c r="U511" s="319"/>
      <c r="V511" s="319"/>
      <c r="W511" s="319"/>
      <c r="X511" s="319"/>
      <c r="Y511" s="319"/>
      <c r="Z511" s="319"/>
      <c r="AA511" s="319"/>
      <c r="AB511" s="319"/>
      <c r="AC511" s="319"/>
      <c r="AD511" s="319"/>
      <c r="AE511" s="319"/>
      <c r="AF511" s="319"/>
    </row>
    <row r="512" spans="6:32" s="119" customFormat="1">
      <c r="F512" s="293"/>
      <c r="G512" s="293"/>
      <c r="J512" s="294"/>
      <c r="K512" s="294"/>
      <c r="L512" s="294"/>
      <c r="M512" s="319"/>
      <c r="N512" s="319"/>
      <c r="O512" s="319"/>
      <c r="P512" s="319"/>
      <c r="Q512" s="319"/>
      <c r="R512" s="319"/>
      <c r="S512" s="319"/>
      <c r="T512" s="319"/>
      <c r="U512" s="319"/>
      <c r="V512" s="319"/>
      <c r="W512" s="319"/>
      <c r="X512" s="319"/>
      <c r="Y512" s="319"/>
      <c r="Z512" s="319"/>
      <c r="AA512" s="319"/>
      <c r="AB512" s="319"/>
      <c r="AC512" s="319"/>
      <c r="AD512" s="319"/>
      <c r="AE512" s="319"/>
      <c r="AF512" s="319"/>
    </row>
    <row r="513" spans="6:32" s="119" customFormat="1">
      <c r="F513" s="293"/>
      <c r="G513" s="293"/>
      <c r="J513" s="294"/>
      <c r="K513" s="294"/>
      <c r="L513" s="294"/>
      <c r="M513" s="319"/>
      <c r="N513" s="319"/>
      <c r="O513" s="319"/>
      <c r="P513" s="319"/>
      <c r="Q513" s="319"/>
      <c r="R513" s="319"/>
      <c r="S513" s="319"/>
      <c r="T513" s="319"/>
      <c r="U513" s="319"/>
      <c r="V513" s="319"/>
      <c r="W513" s="319"/>
      <c r="X513" s="319"/>
      <c r="Y513" s="319"/>
      <c r="Z513" s="319"/>
      <c r="AA513" s="319"/>
      <c r="AB513" s="319"/>
      <c r="AC513" s="319"/>
      <c r="AD513" s="319"/>
      <c r="AE513" s="319"/>
      <c r="AF513" s="319"/>
    </row>
    <row r="514" spans="6:32" s="119" customFormat="1">
      <c r="F514" s="293"/>
      <c r="G514" s="293"/>
      <c r="J514" s="294"/>
      <c r="K514" s="294"/>
      <c r="L514" s="294"/>
      <c r="M514" s="319"/>
      <c r="N514" s="319"/>
      <c r="O514" s="319"/>
      <c r="P514" s="319"/>
      <c r="Q514" s="319"/>
      <c r="R514" s="319"/>
      <c r="S514" s="319"/>
      <c r="T514" s="319"/>
      <c r="U514" s="319"/>
      <c r="V514" s="319"/>
      <c r="W514" s="319"/>
      <c r="X514" s="319"/>
      <c r="Y514" s="319"/>
      <c r="Z514" s="319"/>
      <c r="AA514" s="319"/>
      <c r="AB514" s="319"/>
      <c r="AC514" s="319"/>
      <c r="AD514" s="319"/>
      <c r="AE514" s="319"/>
      <c r="AF514" s="319"/>
    </row>
    <row r="515" spans="6:32" s="119" customFormat="1">
      <c r="F515" s="293"/>
      <c r="G515" s="293"/>
      <c r="J515" s="294"/>
      <c r="K515" s="294"/>
      <c r="L515" s="294"/>
      <c r="M515" s="319"/>
      <c r="N515" s="319"/>
      <c r="O515" s="319"/>
      <c r="P515" s="319"/>
      <c r="Q515" s="319"/>
      <c r="R515" s="319"/>
      <c r="S515" s="319"/>
      <c r="T515" s="319"/>
      <c r="U515" s="319"/>
      <c r="V515" s="319"/>
      <c r="W515" s="319"/>
      <c r="X515" s="319"/>
      <c r="Y515" s="319"/>
      <c r="Z515" s="319"/>
      <c r="AA515" s="319"/>
      <c r="AB515" s="319"/>
      <c r="AC515" s="319"/>
      <c r="AD515" s="319"/>
      <c r="AE515" s="319"/>
      <c r="AF515" s="319"/>
    </row>
    <row r="516" spans="6:32" s="119" customFormat="1">
      <c r="F516" s="293"/>
      <c r="G516" s="293"/>
      <c r="J516" s="294"/>
      <c r="K516" s="294"/>
      <c r="L516" s="294"/>
      <c r="M516" s="319"/>
      <c r="N516" s="319"/>
      <c r="O516" s="319"/>
      <c r="P516" s="319"/>
      <c r="Q516" s="319"/>
      <c r="R516" s="319"/>
      <c r="S516" s="319"/>
      <c r="T516" s="319"/>
      <c r="U516" s="319"/>
      <c r="V516" s="319"/>
      <c r="W516" s="319"/>
      <c r="X516" s="319"/>
      <c r="Y516" s="319"/>
      <c r="Z516" s="319"/>
      <c r="AA516" s="319"/>
      <c r="AB516" s="319"/>
      <c r="AC516" s="319"/>
      <c r="AD516" s="319"/>
      <c r="AE516" s="319"/>
      <c r="AF516" s="319"/>
    </row>
    <row r="517" spans="6:32" s="119" customFormat="1">
      <c r="F517" s="293"/>
      <c r="G517" s="293"/>
      <c r="J517" s="294"/>
      <c r="K517" s="294"/>
      <c r="L517" s="294"/>
      <c r="M517" s="319"/>
      <c r="N517" s="319"/>
      <c r="O517" s="319"/>
      <c r="P517" s="319"/>
      <c r="Q517" s="319"/>
      <c r="R517" s="319"/>
      <c r="S517" s="319"/>
      <c r="T517" s="319"/>
      <c r="U517" s="319"/>
      <c r="V517" s="319"/>
      <c r="W517" s="319"/>
      <c r="X517" s="319"/>
      <c r="Y517" s="319"/>
      <c r="Z517" s="319"/>
      <c r="AA517" s="319"/>
      <c r="AB517" s="319"/>
      <c r="AC517" s="319"/>
      <c r="AD517" s="319"/>
      <c r="AE517" s="319"/>
      <c r="AF517" s="319"/>
    </row>
    <row r="518" spans="6:32" s="119" customFormat="1">
      <c r="F518" s="293"/>
      <c r="G518" s="293"/>
      <c r="J518" s="294"/>
      <c r="K518" s="294"/>
      <c r="L518" s="294"/>
      <c r="M518" s="319"/>
      <c r="N518" s="319"/>
      <c r="O518" s="319"/>
      <c r="P518" s="319"/>
      <c r="Q518" s="319"/>
      <c r="R518" s="319"/>
      <c r="S518" s="319"/>
      <c r="T518" s="319"/>
      <c r="U518" s="319"/>
      <c r="V518" s="319"/>
      <c r="W518" s="319"/>
      <c r="X518" s="319"/>
      <c r="Y518" s="319"/>
      <c r="Z518" s="319"/>
      <c r="AA518" s="319"/>
      <c r="AB518" s="319"/>
      <c r="AC518" s="319"/>
      <c r="AD518" s="319"/>
      <c r="AE518" s="319"/>
      <c r="AF518" s="319"/>
    </row>
    <row r="519" spans="6:32" s="119" customFormat="1">
      <c r="F519" s="293"/>
      <c r="G519" s="293"/>
      <c r="J519" s="294"/>
      <c r="K519" s="294"/>
      <c r="L519" s="294"/>
      <c r="M519" s="319"/>
      <c r="N519" s="319"/>
      <c r="O519" s="319"/>
      <c r="P519" s="319"/>
      <c r="Q519" s="319"/>
      <c r="R519" s="319"/>
      <c r="S519" s="319"/>
      <c r="T519" s="319"/>
      <c r="U519" s="319"/>
      <c r="V519" s="319"/>
      <c r="W519" s="319"/>
      <c r="X519" s="319"/>
      <c r="Y519" s="319"/>
      <c r="Z519" s="319"/>
      <c r="AA519" s="319"/>
      <c r="AB519" s="319"/>
      <c r="AC519" s="319"/>
      <c r="AD519" s="319"/>
      <c r="AE519" s="319"/>
      <c r="AF519" s="319"/>
    </row>
    <row r="520" spans="6:32" s="119" customFormat="1">
      <c r="F520" s="293"/>
      <c r="G520" s="293"/>
      <c r="J520" s="294"/>
      <c r="K520" s="294"/>
      <c r="L520" s="294"/>
      <c r="M520" s="319"/>
      <c r="N520" s="319"/>
      <c r="O520" s="319"/>
      <c r="P520" s="319"/>
      <c r="Q520" s="319"/>
      <c r="R520" s="319"/>
      <c r="S520" s="319"/>
      <c r="T520" s="319"/>
      <c r="U520" s="319"/>
      <c r="V520" s="319"/>
      <c r="W520" s="319"/>
      <c r="X520" s="319"/>
      <c r="Y520" s="319"/>
      <c r="Z520" s="319"/>
      <c r="AA520" s="319"/>
      <c r="AB520" s="319"/>
      <c r="AC520" s="319"/>
      <c r="AD520" s="319"/>
      <c r="AE520" s="319"/>
      <c r="AF520" s="319"/>
    </row>
    <row r="521" spans="6:32" s="119" customFormat="1">
      <c r="F521" s="293"/>
      <c r="G521" s="293"/>
      <c r="J521" s="294"/>
      <c r="K521" s="294"/>
      <c r="L521" s="294"/>
      <c r="M521" s="319"/>
      <c r="N521" s="319"/>
      <c r="O521" s="319"/>
      <c r="P521" s="319"/>
      <c r="Q521" s="319"/>
      <c r="R521" s="319"/>
      <c r="S521" s="319"/>
      <c r="T521" s="319"/>
      <c r="U521" s="319"/>
      <c r="V521" s="319"/>
      <c r="W521" s="319"/>
      <c r="X521" s="319"/>
      <c r="Y521" s="319"/>
      <c r="Z521" s="319"/>
      <c r="AA521" s="319"/>
      <c r="AB521" s="319"/>
      <c r="AC521" s="319"/>
      <c r="AD521" s="319"/>
      <c r="AE521" s="319"/>
      <c r="AF521" s="319"/>
    </row>
    <row r="522" spans="6:32" s="119" customFormat="1">
      <c r="F522" s="293"/>
      <c r="G522" s="293"/>
      <c r="J522" s="294"/>
      <c r="K522" s="294"/>
      <c r="L522" s="294"/>
      <c r="M522" s="319"/>
      <c r="N522" s="319"/>
      <c r="O522" s="319"/>
      <c r="P522" s="319"/>
      <c r="Q522" s="319"/>
      <c r="R522" s="319"/>
      <c r="S522" s="319"/>
      <c r="T522" s="319"/>
      <c r="U522" s="319"/>
      <c r="V522" s="319"/>
      <c r="W522" s="319"/>
      <c r="X522" s="319"/>
      <c r="Y522" s="319"/>
      <c r="Z522" s="319"/>
      <c r="AA522" s="319"/>
      <c r="AB522" s="319"/>
      <c r="AC522" s="319"/>
      <c r="AD522" s="319"/>
      <c r="AE522" s="319"/>
      <c r="AF522" s="319"/>
    </row>
    <row r="523" spans="6:32" s="119" customFormat="1">
      <c r="F523" s="293"/>
      <c r="G523" s="293"/>
      <c r="J523" s="294"/>
      <c r="K523" s="294"/>
      <c r="L523" s="294"/>
      <c r="M523" s="319"/>
      <c r="N523" s="319"/>
      <c r="O523" s="319"/>
      <c r="P523" s="319"/>
      <c r="Q523" s="319"/>
      <c r="R523" s="319"/>
      <c r="S523" s="319"/>
      <c r="T523" s="319"/>
      <c r="U523" s="319"/>
      <c r="V523" s="319"/>
      <c r="W523" s="319"/>
      <c r="X523" s="319"/>
      <c r="Y523" s="319"/>
      <c r="Z523" s="319"/>
      <c r="AA523" s="319"/>
      <c r="AB523" s="319"/>
      <c r="AC523" s="319"/>
      <c r="AD523" s="319"/>
      <c r="AE523" s="319"/>
      <c r="AF523" s="319"/>
    </row>
    <row r="524" spans="6:32" s="119" customFormat="1">
      <c r="F524" s="293"/>
      <c r="G524" s="293"/>
      <c r="J524" s="294"/>
      <c r="K524" s="294"/>
      <c r="L524" s="294"/>
      <c r="M524" s="319"/>
      <c r="N524" s="319"/>
      <c r="O524" s="319"/>
      <c r="P524" s="319"/>
      <c r="Q524" s="319"/>
      <c r="R524" s="319"/>
      <c r="S524" s="319"/>
      <c r="T524" s="319"/>
      <c r="U524" s="319"/>
      <c r="V524" s="319"/>
      <c r="W524" s="319"/>
      <c r="X524" s="319"/>
      <c r="Y524" s="319"/>
      <c r="Z524" s="319"/>
      <c r="AA524" s="319"/>
      <c r="AB524" s="319"/>
      <c r="AC524" s="319"/>
      <c r="AD524" s="319"/>
      <c r="AE524" s="319"/>
      <c r="AF524" s="319"/>
    </row>
    <row r="525" spans="6:32" s="119" customFormat="1">
      <c r="F525" s="293"/>
      <c r="G525" s="293"/>
      <c r="J525" s="294"/>
      <c r="K525" s="294"/>
      <c r="L525" s="294"/>
      <c r="M525" s="319"/>
      <c r="N525" s="319"/>
      <c r="O525" s="319"/>
      <c r="P525" s="319"/>
      <c r="Q525" s="319"/>
      <c r="R525" s="319"/>
      <c r="S525" s="319"/>
      <c r="T525" s="319"/>
      <c r="U525" s="319"/>
      <c r="V525" s="319"/>
      <c r="W525" s="319"/>
      <c r="X525" s="319"/>
      <c r="Y525" s="319"/>
      <c r="Z525" s="319"/>
      <c r="AA525" s="319"/>
      <c r="AB525" s="319"/>
      <c r="AC525" s="319"/>
      <c r="AD525" s="319"/>
      <c r="AE525" s="319"/>
      <c r="AF525" s="319"/>
    </row>
    <row r="526" spans="6:32" s="119" customFormat="1">
      <c r="F526" s="293"/>
      <c r="G526" s="293"/>
      <c r="J526" s="294"/>
      <c r="K526" s="294"/>
      <c r="L526" s="294"/>
      <c r="M526" s="319"/>
      <c r="N526" s="319"/>
      <c r="O526" s="319"/>
      <c r="P526" s="319"/>
      <c r="Q526" s="319"/>
      <c r="R526" s="319"/>
      <c r="S526" s="319"/>
      <c r="T526" s="319"/>
      <c r="U526" s="319"/>
      <c r="V526" s="319"/>
      <c r="W526" s="319"/>
      <c r="X526" s="319"/>
      <c r="Y526" s="319"/>
      <c r="Z526" s="319"/>
      <c r="AA526" s="319"/>
      <c r="AB526" s="319"/>
      <c r="AC526" s="319"/>
      <c r="AD526" s="319"/>
      <c r="AE526" s="319"/>
      <c r="AF526" s="319"/>
    </row>
    <row r="527" spans="6:32" s="119" customFormat="1">
      <c r="F527" s="293"/>
      <c r="G527" s="293"/>
      <c r="J527" s="294"/>
      <c r="K527" s="294"/>
      <c r="L527" s="294"/>
      <c r="M527" s="319"/>
      <c r="N527" s="319"/>
      <c r="O527" s="319"/>
      <c r="P527" s="319"/>
      <c r="Q527" s="319"/>
      <c r="R527" s="319"/>
      <c r="S527" s="319"/>
      <c r="T527" s="319"/>
      <c r="U527" s="319"/>
      <c r="V527" s="319"/>
      <c r="W527" s="319"/>
      <c r="X527" s="319"/>
      <c r="Y527" s="319"/>
      <c r="Z527" s="319"/>
      <c r="AA527" s="319"/>
      <c r="AB527" s="319"/>
      <c r="AC527" s="319"/>
      <c r="AD527" s="319"/>
      <c r="AE527" s="319"/>
      <c r="AF527" s="319"/>
    </row>
    <row r="528" spans="6:32" s="119" customFormat="1">
      <c r="F528" s="293"/>
      <c r="G528" s="293"/>
      <c r="J528" s="294"/>
      <c r="K528" s="294"/>
      <c r="L528" s="294"/>
      <c r="M528" s="319"/>
      <c r="N528" s="319"/>
      <c r="O528" s="319"/>
      <c r="P528" s="319"/>
      <c r="Q528" s="319"/>
      <c r="R528" s="319"/>
      <c r="S528" s="319"/>
      <c r="T528" s="319"/>
      <c r="U528" s="319"/>
      <c r="V528" s="319"/>
      <c r="W528" s="319"/>
      <c r="X528" s="319"/>
      <c r="Y528" s="319"/>
      <c r="Z528" s="319"/>
      <c r="AA528" s="319"/>
      <c r="AB528" s="319"/>
      <c r="AC528" s="319"/>
      <c r="AD528" s="319"/>
      <c r="AE528" s="319"/>
      <c r="AF528" s="319"/>
    </row>
    <row r="529" spans="6:32" s="119" customFormat="1">
      <c r="F529" s="293"/>
      <c r="G529" s="293"/>
      <c r="J529" s="294"/>
      <c r="K529" s="294"/>
      <c r="L529" s="294"/>
      <c r="M529" s="319"/>
      <c r="N529" s="319"/>
      <c r="O529" s="319"/>
      <c r="P529" s="319"/>
      <c r="Q529" s="319"/>
      <c r="R529" s="319"/>
      <c r="S529" s="319"/>
      <c r="T529" s="319"/>
      <c r="U529" s="319"/>
      <c r="V529" s="319"/>
      <c r="W529" s="319"/>
      <c r="X529" s="319"/>
      <c r="Y529" s="319"/>
      <c r="Z529" s="319"/>
      <c r="AA529" s="319"/>
      <c r="AB529" s="319"/>
      <c r="AC529" s="319"/>
      <c r="AD529" s="319"/>
      <c r="AE529" s="319"/>
      <c r="AF529" s="319"/>
    </row>
    <row r="530" spans="6:32" s="119" customFormat="1">
      <c r="F530" s="293"/>
      <c r="G530" s="293"/>
      <c r="J530" s="294"/>
      <c r="K530" s="294"/>
      <c r="L530" s="294"/>
      <c r="M530" s="319"/>
      <c r="N530" s="319"/>
      <c r="O530" s="319"/>
      <c r="P530" s="319"/>
      <c r="Q530" s="319"/>
      <c r="R530" s="319"/>
      <c r="S530" s="319"/>
      <c r="T530" s="319"/>
      <c r="U530" s="319"/>
      <c r="V530" s="319"/>
      <c r="W530" s="319"/>
      <c r="X530" s="319"/>
      <c r="Y530" s="319"/>
      <c r="Z530" s="319"/>
      <c r="AA530" s="319"/>
      <c r="AB530" s="319"/>
      <c r="AC530" s="319"/>
      <c r="AD530" s="319"/>
      <c r="AE530" s="319"/>
      <c r="AF530" s="319"/>
    </row>
    <row r="531" spans="6:32" s="119" customFormat="1">
      <c r="F531" s="293"/>
      <c r="G531" s="293"/>
      <c r="J531" s="294"/>
      <c r="K531" s="294"/>
      <c r="L531" s="294"/>
      <c r="M531" s="319"/>
      <c r="N531" s="319"/>
      <c r="O531" s="319"/>
      <c r="P531" s="319"/>
      <c r="Q531" s="319"/>
      <c r="R531" s="319"/>
      <c r="S531" s="319"/>
      <c r="T531" s="319"/>
      <c r="U531" s="319"/>
      <c r="V531" s="319"/>
      <c r="W531" s="319"/>
      <c r="X531" s="319"/>
      <c r="Y531" s="319"/>
      <c r="Z531" s="319"/>
      <c r="AA531" s="319"/>
      <c r="AB531" s="319"/>
      <c r="AC531" s="319"/>
      <c r="AD531" s="319"/>
      <c r="AE531" s="319"/>
      <c r="AF531" s="319"/>
    </row>
    <row r="532" spans="6:32" s="119" customFormat="1">
      <c r="F532" s="293"/>
      <c r="G532" s="293"/>
      <c r="J532" s="294"/>
      <c r="K532" s="294"/>
      <c r="L532" s="294"/>
      <c r="M532" s="319"/>
      <c r="N532" s="319"/>
      <c r="O532" s="319"/>
      <c r="P532" s="319"/>
      <c r="Q532" s="319"/>
      <c r="R532" s="319"/>
      <c r="S532" s="319"/>
      <c r="T532" s="319"/>
      <c r="U532" s="319"/>
      <c r="V532" s="319"/>
      <c r="W532" s="319"/>
      <c r="X532" s="319"/>
      <c r="Y532" s="319"/>
      <c r="Z532" s="319"/>
      <c r="AA532" s="319"/>
      <c r="AB532" s="319"/>
      <c r="AC532" s="319"/>
      <c r="AD532" s="319"/>
      <c r="AE532" s="319"/>
      <c r="AF532" s="319"/>
    </row>
    <row r="533" spans="6:32" s="119" customFormat="1">
      <c r="F533" s="293"/>
      <c r="G533" s="293"/>
      <c r="J533" s="294"/>
      <c r="K533" s="294"/>
      <c r="L533" s="294"/>
      <c r="M533" s="319"/>
      <c r="N533" s="319"/>
      <c r="O533" s="319"/>
      <c r="P533" s="319"/>
      <c r="Q533" s="319"/>
      <c r="R533" s="319"/>
      <c r="S533" s="319"/>
      <c r="T533" s="319"/>
      <c r="U533" s="319"/>
      <c r="V533" s="319"/>
      <c r="W533" s="319"/>
      <c r="X533" s="319"/>
      <c r="Y533" s="319"/>
      <c r="Z533" s="319"/>
      <c r="AA533" s="319"/>
      <c r="AB533" s="319"/>
      <c r="AC533" s="319"/>
      <c r="AD533" s="319"/>
      <c r="AE533" s="319"/>
      <c r="AF533" s="319"/>
    </row>
    <row r="534" spans="6:32" s="119" customFormat="1">
      <c r="F534" s="293"/>
      <c r="G534" s="293"/>
      <c r="J534" s="294"/>
      <c r="K534" s="294"/>
      <c r="L534" s="294"/>
      <c r="M534" s="319"/>
      <c r="N534" s="319"/>
      <c r="O534" s="319"/>
      <c r="P534" s="319"/>
      <c r="Q534" s="319"/>
      <c r="R534" s="319"/>
      <c r="S534" s="319"/>
      <c r="T534" s="319"/>
      <c r="U534" s="319"/>
      <c r="V534" s="319"/>
      <c r="W534" s="319"/>
      <c r="X534" s="319"/>
      <c r="Y534" s="319"/>
      <c r="Z534" s="319"/>
      <c r="AA534" s="319"/>
      <c r="AB534" s="319"/>
      <c r="AC534" s="319"/>
      <c r="AD534" s="319"/>
      <c r="AE534" s="319"/>
      <c r="AF534" s="319"/>
    </row>
    <row r="535" spans="6:32" s="119" customFormat="1">
      <c r="F535" s="293"/>
      <c r="G535" s="293"/>
      <c r="J535" s="294"/>
      <c r="K535" s="294"/>
      <c r="L535" s="294"/>
      <c r="M535" s="319"/>
      <c r="N535" s="319"/>
      <c r="O535" s="319"/>
      <c r="P535" s="319"/>
      <c r="Q535" s="319"/>
      <c r="R535" s="319"/>
      <c r="S535" s="319"/>
      <c r="T535" s="319"/>
      <c r="U535" s="319"/>
      <c r="V535" s="319"/>
      <c r="W535" s="319"/>
      <c r="X535" s="319"/>
      <c r="Y535" s="319"/>
      <c r="Z535" s="319"/>
      <c r="AA535" s="319"/>
      <c r="AB535" s="319"/>
      <c r="AC535" s="319"/>
      <c r="AD535" s="319"/>
      <c r="AE535" s="319"/>
      <c r="AF535" s="319"/>
    </row>
    <row r="536" spans="6:32" s="119" customFormat="1">
      <c r="F536" s="293"/>
      <c r="G536" s="293"/>
      <c r="J536" s="294"/>
      <c r="K536" s="294"/>
      <c r="L536" s="294"/>
      <c r="M536" s="319"/>
      <c r="N536" s="319"/>
      <c r="O536" s="319"/>
      <c r="P536" s="319"/>
      <c r="Q536" s="319"/>
      <c r="R536" s="319"/>
      <c r="S536" s="319"/>
      <c r="T536" s="319"/>
      <c r="U536" s="319"/>
      <c r="V536" s="319"/>
      <c r="W536" s="319"/>
      <c r="X536" s="319"/>
      <c r="Y536" s="319"/>
      <c r="Z536" s="319"/>
      <c r="AA536" s="319"/>
      <c r="AB536" s="319"/>
      <c r="AC536" s="319"/>
      <c r="AD536" s="319"/>
      <c r="AE536" s="319"/>
      <c r="AF536" s="319"/>
    </row>
    <row r="537" spans="6:32" s="119" customFormat="1">
      <c r="F537" s="293"/>
      <c r="G537" s="293"/>
      <c r="J537" s="294"/>
      <c r="K537" s="294"/>
      <c r="L537" s="294"/>
      <c r="M537" s="319"/>
      <c r="N537" s="319"/>
      <c r="O537" s="319"/>
      <c r="P537" s="319"/>
      <c r="Q537" s="319"/>
      <c r="R537" s="319"/>
      <c r="S537" s="319"/>
      <c r="T537" s="319"/>
      <c r="U537" s="319"/>
      <c r="V537" s="319"/>
      <c r="W537" s="319"/>
      <c r="X537" s="319"/>
      <c r="Y537" s="319"/>
      <c r="Z537" s="319"/>
      <c r="AA537" s="319"/>
      <c r="AB537" s="319"/>
      <c r="AC537" s="319"/>
      <c r="AD537" s="319"/>
      <c r="AE537" s="319"/>
      <c r="AF537" s="319"/>
    </row>
    <row r="538" spans="6:32" s="119" customFormat="1">
      <c r="F538" s="293"/>
      <c r="G538" s="293"/>
      <c r="J538" s="294"/>
      <c r="K538" s="294"/>
      <c r="L538" s="294"/>
      <c r="M538" s="319"/>
      <c r="N538" s="319"/>
      <c r="O538" s="319"/>
      <c r="P538" s="319"/>
      <c r="Q538" s="319"/>
      <c r="R538" s="319"/>
      <c r="S538" s="319"/>
      <c r="T538" s="319"/>
      <c r="U538" s="319"/>
      <c r="V538" s="319"/>
      <c r="W538" s="319"/>
      <c r="X538" s="319"/>
      <c r="Y538" s="319"/>
      <c r="Z538" s="319"/>
      <c r="AA538" s="319"/>
      <c r="AB538" s="319"/>
      <c r="AC538" s="319"/>
      <c r="AD538" s="319"/>
      <c r="AE538" s="319"/>
      <c r="AF538" s="319"/>
    </row>
    <row r="539" spans="6:32" s="119" customFormat="1">
      <c r="F539" s="293"/>
      <c r="G539" s="293"/>
      <c r="J539" s="294"/>
      <c r="K539" s="294"/>
      <c r="L539" s="294"/>
      <c r="M539" s="319"/>
      <c r="N539" s="319"/>
      <c r="O539" s="319"/>
      <c r="P539" s="319"/>
      <c r="Q539" s="319"/>
      <c r="R539" s="319"/>
      <c r="S539" s="319"/>
      <c r="T539" s="319"/>
      <c r="U539" s="319"/>
      <c r="V539" s="319"/>
      <c r="W539" s="319"/>
      <c r="X539" s="319"/>
      <c r="Y539" s="319"/>
      <c r="Z539" s="319"/>
      <c r="AA539" s="319"/>
      <c r="AB539" s="319"/>
      <c r="AC539" s="319"/>
      <c r="AD539" s="319"/>
      <c r="AE539" s="319"/>
      <c r="AF539" s="319"/>
    </row>
    <row r="540" spans="6:32" s="119" customFormat="1">
      <c r="F540" s="293"/>
      <c r="G540" s="293"/>
      <c r="J540" s="294"/>
      <c r="K540" s="294"/>
      <c r="L540" s="294"/>
      <c r="M540" s="319"/>
      <c r="N540" s="319"/>
      <c r="O540" s="319"/>
      <c r="P540" s="319"/>
      <c r="Q540" s="319"/>
      <c r="R540" s="319"/>
      <c r="S540" s="319"/>
      <c r="T540" s="319"/>
      <c r="U540" s="319"/>
      <c r="V540" s="319"/>
      <c r="W540" s="319"/>
      <c r="X540" s="319"/>
      <c r="Y540" s="319"/>
      <c r="Z540" s="319"/>
      <c r="AA540" s="319"/>
      <c r="AB540" s="319"/>
      <c r="AC540" s="319"/>
      <c r="AD540" s="319"/>
      <c r="AE540" s="319"/>
      <c r="AF540" s="319"/>
    </row>
    <row r="541" spans="6:32" s="119" customFormat="1">
      <c r="F541" s="293"/>
      <c r="G541" s="293"/>
      <c r="J541" s="294"/>
      <c r="K541" s="294"/>
      <c r="L541" s="294"/>
      <c r="M541" s="319"/>
      <c r="N541" s="319"/>
      <c r="O541" s="319"/>
      <c r="P541" s="319"/>
      <c r="Q541" s="319"/>
      <c r="R541" s="319"/>
      <c r="S541" s="319"/>
      <c r="T541" s="319"/>
      <c r="U541" s="319"/>
      <c r="V541" s="319"/>
      <c r="W541" s="319"/>
      <c r="X541" s="319"/>
      <c r="Y541" s="319"/>
      <c r="Z541" s="319"/>
      <c r="AA541" s="319"/>
      <c r="AB541" s="319"/>
      <c r="AC541" s="319"/>
      <c r="AD541" s="319"/>
      <c r="AE541" s="319"/>
      <c r="AF541" s="319"/>
    </row>
    <row r="542" spans="6:32" s="119" customFormat="1">
      <c r="F542" s="293"/>
      <c r="G542" s="293"/>
      <c r="J542" s="294"/>
      <c r="K542" s="294"/>
      <c r="L542" s="294"/>
      <c r="M542" s="319"/>
      <c r="N542" s="319"/>
      <c r="O542" s="319"/>
      <c r="P542" s="319"/>
      <c r="Q542" s="319"/>
      <c r="R542" s="319"/>
      <c r="S542" s="319"/>
      <c r="T542" s="319"/>
      <c r="U542" s="319"/>
      <c r="V542" s="319"/>
      <c r="W542" s="319"/>
      <c r="X542" s="319"/>
      <c r="Y542" s="319"/>
      <c r="Z542" s="319"/>
      <c r="AA542" s="319"/>
      <c r="AB542" s="319"/>
      <c r="AC542" s="319"/>
      <c r="AD542" s="319"/>
      <c r="AE542" s="319"/>
      <c r="AF542" s="319"/>
    </row>
    <row r="543" spans="6:32" s="119" customFormat="1">
      <c r="F543" s="293"/>
      <c r="G543" s="293"/>
      <c r="J543" s="294"/>
      <c r="K543" s="294"/>
      <c r="L543" s="294"/>
      <c r="M543" s="319"/>
      <c r="N543" s="319"/>
      <c r="O543" s="319"/>
      <c r="P543" s="319"/>
      <c r="Q543" s="319"/>
      <c r="R543" s="319"/>
      <c r="S543" s="319"/>
      <c r="T543" s="319"/>
      <c r="U543" s="319"/>
      <c r="V543" s="319"/>
      <c r="W543" s="319"/>
      <c r="X543" s="319"/>
      <c r="Y543" s="319"/>
      <c r="Z543" s="319"/>
      <c r="AA543" s="319"/>
      <c r="AB543" s="319"/>
      <c r="AC543" s="319"/>
      <c r="AD543" s="319"/>
      <c r="AE543" s="319"/>
      <c r="AF543" s="319"/>
    </row>
    <row r="544" spans="6:32" s="119" customFormat="1">
      <c r="F544" s="293"/>
      <c r="G544" s="293"/>
      <c r="J544" s="294"/>
      <c r="K544" s="294"/>
      <c r="L544" s="294"/>
      <c r="M544" s="319"/>
      <c r="N544" s="319"/>
      <c r="O544" s="319"/>
      <c r="P544" s="319"/>
      <c r="Q544" s="319"/>
      <c r="R544" s="319"/>
      <c r="S544" s="319"/>
      <c r="T544" s="319"/>
      <c r="U544" s="319"/>
      <c r="V544" s="319"/>
      <c r="W544" s="319"/>
      <c r="X544" s="319"/>
      <c r="Y544" s="319"/>
      <c r="Z544" s="319"/>
      <c r="AA544" s="319"/>
      <c r="AB544" s="319"/>
      <c r="AC544" s="319"/>
      <c r="AD544" s="319"/>
      <c r="AE544" s="319"/>
      <c r="AF544" s="319"/>
    </row>
    <row r="545" spans="6:32" s="119" customFormat="1">
      <c r="F545" s="293"/>
      <c r="G545" s="293"/>
      <c r="J545" s="294"/>
      <c r="K545" s="294"/>
      <c r="L545" s="294"/>
      <c r="M545" s="319"/>
      <c r="N545" s="319"/>
      <c r="O545" s="319"/>
      <c r="P545" s="319"/>
      <c r="Q545" s="319"/>
      <c r="R545" s="319"/>
      <c r="S545" s="319"/>
      <c r="T545" s="319"/>
      <c r="U545" s="319"/>
      <c r="V545" s="319"/>
      <c r="W545" s="319"/>
      <c r="X545" s="319"/>
      <c r="Y545" s="319"/>
      <c r="Z545" s="319"/>
      <c r="AA545" s="319"/>
      <c r="AB545" s="319"/>
      <c r="AC545" s="319"/>
      <c r="AD545" s="319"/>
      <c r="AE545" s="319"/>
      <c r="AF545" s="319"/>
    </row>
    <row r="546" spans="6:32" s="119" customFormat="1">
      <c r="F546" s="293"/>
      <c r="G546" s="293"/>
      <c r="J546" s="294"/>
      <c r="K546" s="294"/>
      <c r="L546" s="294"/>
      <c r="M546" s="319"/>
      <c r="N546" s="319"/>
      <c r="O546" s="319"/>
      <c r="P546" s="319"/>
      <c r="Q546" s="319"/>
      <c r="R546" s="319"/>
      <c r="S546" s="319"/>
      <c r="T546" s="319"/>
      <c r="U546" s="319"/>
      <c r="V546" s="319"/>
      <c r="W546" s="319"/>
      <c r="X546" s="319"/>
      <c r="Y546" s="319"/>
      <c r="Z546" s="319"/>
      <c r="AA546" s="319"/>
      <c r="AB546" s="319"/>
      <c r="AC546" s="319"/>
      <c r="AD546" s="319"/>
      <c r="AE546" s="319"/>
      <c r="AF546" s="319"/>
    </row>
    <row r="547" spans="6:32" s="119" customFormat="1">
      <c r="F547" s="293"/>
      <c r="G547" s="293"/>
      <c r="J547" s="294"/>
      <c r="K547" s="294"/>
      <c r="L547" s="294"/>
      <c r="M547" s="319"/>
      <c r="N547" s="319"/>
      <c r="O547" s="319"/>
      <c r="P547" s="319"/>
      <c r="Q547" s="319"/>
      <c r="R547" s="319"/>
      <c r="S547" s="319"/>
      <c r="T547" s="319"/>
      <c r="U547" s="319"/>
      <c r="V547" s="319"/>
      <c r="W547" s="319"/>
      <c r="X547" s="319"/>
      <c r="Y547" s="319"/>
      <c r="Z547" s="319"/>
      <c r="AA547" s="319"/>
      <c r="AB547" s="319"/>
      <c r="AC547" s="319"/>
      <c r="AD547" s="319"/>
      <c r="AE547" s="319"/>
      <c r="AF547" s="319"/>
    </row>
    <row r="548" spans="6:32" s="119" customFormat="1">
      <c r="F548" s="293"/>
      <c r="G548" s="293"/>
      <c r="J548" s="294"/>
      <c r="K548" s="294"/>
      <c r="L548" s="294"/>
      <c r="M548" s="319"/>
      <c r="N548" s="319"/>
      <c r="O548" s="319"/>
      <c r="P548" s="319"/>
      <c r="Q548" s="319"/>
      <c r="R548" s="319"/>
      <c r="S548" s="319"/>
      <c r="T548" s="319"/>
      <c r="U548" s="319"/>
      <c r="V548" s="319"/>
      <c r="W548" s="319"/>
      <c r="X548" s="319"/>
      <c r="Y548" s="319"/>
      <c r="Z548" s="319"/>
      <c r="AA548" s="319"/>
      <c r="AB548" s="319"/>
      <c r="AC548" s="319"/>
      <c r="AD548" s="319"/>
      <c r="AE548" s="319"/>
      <c r="AF548" s="319"/>
    </row>
    <row r="549" spans="6:32" s="119" customFormat="1">
      <c r="F549" s="293"/>
      <c r="G549" s="293"/>
      <c r="J549" s="294"/>
      <c r="K549" s="294"/>
      <c r="L549" s="294"/>
      <c r="M549" s="319"/>
      <c r="N549" s="319"/>
      <c r="O549" s="319"/>
      <c r="P549" s="319"/>
      <c r="Q549" s="319"/>
      <c r="R549" s="319"/>
      <c r="S549" s="319"/>
      <c r="T549" s="319"/>
      <c r="U549" s="319"/>
      <c r="V549" s="319"/>
      <c r="W549" s="319"/>
      <c r="X549" s="319"/>
      <c r="Y549" s="319"/>
      <c r="Z549" s="319"/>
      <c r="AA549" s="319"/>
      <c r="AB549" s="319"/>
      <c r="AC549" s="319"/>
      <c r="AD549" s="319"/>
      <c r="AE549" s="319"/>
      <c r="AF549" s="319"/>
    </row>
    <row r="550" spans="6:32" s="119" customFormat="1">
      <c r="F550" s="293"/>
      <c r="G550" s="293"/>
      <c r="J550" s="294"/>
      <c r="K550" s="294"/>
      <c r="L550" s="294"/>
      <c r="M550" s="319"/>
      <c r="N550" s="319"/>
      <c r="O550" s="319"/>
      <c r="P550" s="319"/>
      <c r="Q550" s="319"/>
      <c r="R550" s="319"/>
      <c r="S550" s="319"/>
      <c r="T550" s="319"/>
      <c r="U550" s="319"/>
      <c r="V550" s="319"/>
      <c r="W550" s="319"/>
      <c r="X550" s="319"/>
      <c r="Y550" s="319"/>
      <c r="Z550" s="319"/>
      <c r="AA550" s="319"/>
      <c r="AB550" s="319"/>
      <c r="AC550" s="319"/>
      <c r="AD550" s="319"/>
      <c r="AE550" s="319"/>
      <c r="AF550" s="319"/>
    </row>
    <row r="551" spans="6:32" s="119" customFormat="1">
      <c r="F551" s="293"/>
      <c r="G551" s="293"/>
      <c r="J551" s="294"/>
      <c r="K551" s="294"/>
      <c r="L551" s="294"/>
      <c r="M551" s="319"/>
      <c r="N551" s="319"/>
      <c r="O551" s="319"/>
      <c r="P551" s="319"/>
      <c r="Q551" s="319"/>
      <c r="R551" s="319"/>
      <c r="S551" s="319"/>
      <c r="T551" s="319"/>
      <c r="U551" s="319"/>
      <c r="V551" s="319"/>
      <c r="W551" s="319"/>
      <c r="X551" s="319"/>
      <c r="Y551" s="319"/>
      <c r="Z551" s="319"/>
      <c r="AA551" s="319"/>
      <c r="AB551" s="319"/>
      <c r="AC551" s="319"/>
      <c r="AD551" s="319"/>
      <c r="AE551" s="319"/>
      <c r="AF551" s="319"/>
    </row>
    <row r="552" spans="6:32" s="119" customFormat="1">
      <c r="F552" s="293"/>
      <c r="G552" s="293"/>
      <c r="J552" s="294"/>
      <c r="K552" s="294"/>
      <c r="L552" s="294"/>
      <c r="M552" s="319"/>
      <c r="N552" s="319"/>
      <c r="O552" s="319"/>
      <c r="P552" s="319"/>
      <c r="Q552" s="319"/>
      <c r="R552" s="319"/>
      <c r="S552" s="319"/>
      <c r="T552" s="319"/>
      <c r="U552" s="319"/>
      <c r="V552" s="319"/>
      <c r="W552" s="319"/>
      <c r="X552" s="319"/>
      <c r="Y552" s="319"/>
      <c r="Z552" s="319"/>
      <c r="AA552" s="319"/>
      <c r="AB552" s="319"/>
      <c r="AC552" s="319"/>
      <c r="AD552" s="319"/>
      <c r="AE552" s="319"/>
      <c r="AF552" s="319"/>
    </row>
    <row r="553" spans="6:32" s="119" customFormat="1">
      <c r="F553" s="293"/>
      <c r="G553" s="293"/>
      <c r="J553" s="294"/>
      <c r="K553" s="294"/>
      <c r="L553" s="294"/>
      <c r="M553" s="319"/>
      <c r="N553" s="319"/>
      <c r="O553" s="319"/>
      <c r="P553" s="319"/>
      <c r="Q553" s="319"/>
      <c r="R553" s="319"/>
      <c r="S553" s="319"/>
      <c r="T553" s="319"/>
      <c r="U553" s="319"/>
      <c r="V553" s="319"/>
      <c r="W553" s="319"/>
      <c r="X553" s="319"/>
      <c r="Y553" s="319"/>
      <c r="Z553" s="319"/>
      <c r="AA553" s="319"/>
      <c r="AB553" s="319"/>
      <c r="AC553" s="319"/>
      <c r="AD553" s="319"/>
      <c r="AE553" s="319"/>
      <c r="AF553" s="319"/>
    </row>
    <row r="554" spans="6:32" s="119" customFormat="1">
      <c r="F554" s="293"/>
      <c r="G554" s="293"/>
      <c r="J554" s="294"/>
      <c r="K554" s="294"/>
      <c r="L554" s="294"/>
      <c r="M554" s="319"/>
      <c r="N554" s="319"/>
      <c r="O554" s="319"/>
      <c r="P554" s="319"/>
      <c r="Q554" s="319"/>
      <c r="R554" s="319"/>
      <c r="S554" s="319"/>
      <c r="T554" s="319"/>
      <c r="U554" s="319"/>
      <c r="V554" s="319"/>
      <c r="W554" s="319"/>
      <c r="X554" s="319"/>
      <c r="Y554" s="319"/>
      <c r="Z554" s="319"/>
      <c r="AA554" s="319"/>
      <c r="AB554" s="319"/>
      <c r="AC554" s="319"/>
      <c r="AD554" s="319"/>
      <c r="AE554" s="319"/>
      <c r="AF554" s="319"/>
    </row>
    <row r="555" spans="6:32" s="119" customFormat="1">
      <c r="F555" s="293"/>
      <c r="G555" s="293"/>
      <c r="J555" s="294"/>
      <c r="K555" s="294"/>
      <c r="L555" s="294"/>
      <c r="M555" s="319"/>
      <c r="N555" s="319"/>
      <c r="O555" s="319"/>
      <c r="P555" s="319"/>
      <c r="Q555" s="319"/>
      <c r="R555" s="319"/>
      <c r="S555" s="319"/>
      <c r="T555" s="319"/>
      <c r="U555" s="319"/>
      <c r="V555" s="319"/>
      <c r="W555" s="319"/>
      <c r="X555" s="319"/>
      <c r="Y555" s="319"/>
      <c r="Z555" s="319"/>
      <c r="AA555" s="319"/>
      <c r="AB555" s="319"/>
      <c r="AC555" s="319"/>
      <c r="AD555" s="319"/>
      <c r="AE555" s="319"/>
      <c r="AF555" s="319"/>
    </row>
    <row r="556" spans="6:32" s="119" customFormat="1">
      <c r="F556" s="293"/>
      <c r="G556" s="293"/>
      <c r="J556" s="294"/>
      <c r="K556" s="294"/>
      <c r="L556" s="294"/>
      <c r="M556" s="319"/>
      <c r="N556" s="319"/>
      <c r="O556" s="319"/>
      <c r="P556" s="319"/>
      <c r="Q556" s="319"/>
      <c r="R556" s="319"/>
      <c r="S556" s="319"/>
      <c r="T556" s="319"/>
      <c r="U556" s="319"/>
      <c r="V556" s="319"/>
      <c r="W556" s="319"/>
      <c r="X556" s="319"/>
      <c r="Y556" s="319"/>
      <c r="Z556" s="319"/>
      <c r="AA556" s="319"/>
      <c r="AB556" s="319"/>
      <c r="AC556" s="319"/>
      <c r="AD556" s="319"/>
      <c r="AE556" s="319"/>
      <c r="AF556" s="319"/>
    </row>
    <row r="557" spans="6:32" s="119" customFormat="1">
      <c r="F557" s="293"/>
      <c r="G557" s="293"/>
      <c r="J557" s="294"/>
      <c r="K557" s="294"/>
      <c r="L557" s="294"/>
      <c r="M557" s="319"/>
      <c r="N557" s="319"/>
      <c r="O557" s="319"/>
      <c r="P557" s="319"/>
      <c r="Q557" s="319"/>
      <c r="R557" s="319"/>
      <c r="S557" s="319"/>
      <c r="T557" s="319"/>
      <c r="U557" s="319"/>
      <c r="V557" s="319"/>
      <c r="W557" s="319"/>
      <c r="X557" s="319"/>
      <c r="Y557" s="319"/>
      <c r="Z557" s="319"/>
      <c r="AA557" s="319"/>
      <c r="AB557" s="319"/>
      <c r="AC557" s="319"/>
      <c r="AD557" s="319"/>
      <c r="AE557" s="319"/>
      <c r="AF557" s="319"/>
    </row>
    <row r="558" spans="6:32" s="119" customFormat="1">
      <c r="F558" s="293"/>
      <c r="G558" s="293"/>
      <c r="J558" s="294"/>
      <c r="K558" s="294"/>
      <c r="L558" s="294"/>
      <c r="M558" s="319"/>
      <c r="N558" s="319"/>
      <c r="O558" s="319"/>
      <c r="P558" s="319"/>
      <c r="Q558" s="319"/>
      <c r="R558" s="319"/>
      <c r="S558" s="319"/>
      <c r="T558" s="319"/>
      <c r="U558" s="319"/>
      <c r="V558" s="319"/>
      <c r="W558" s="319"/>
      <c r="X558" s="319"/>
      <c r="Y558" s="319"/>
      <c r="Z558" s="319"/>
      <c r="AA558" s="319"/>
      <c r="AB558" s="319"/>
      <c r="AC558" s="319"/>
      <c r="AD558" s="319"/>
      <c r="AE558" s="319"/>
      <c r="AF558" s="319"/>
    </row>
    <row r="559" spans="6:32" s="119" customFormat="1">
      <c r="F559" s="293"/>
      <c r="G559" s="293"/>
      <c r="J559" s="294"/>
      <c r="K559" s="294"/>
      <c r="L559" s="294"/>
      <c r="M559" s="319"/>
      <c r="N559" s="319"/>
      <c r="O559" s="319"/>
      <c r="P559" s="319"/>
      <c r="Q559" s="319"/>
      <c r="R559" s="319"/>
      <c r="S559" s="319"/>
      <c r="T559" s="319"/>
      <c r="U559" s="319"/>
      <c r="V559" s="319"/>
      <c r="W559" s="319"/>
      <c r="X559" s="319"/>
      <c r="Y559" s="319"/>
      <c r="Z559" s="319"/>
      <c r="AA559" s="319"/>
      <c r="AB559" s="319"/>
      <c r="AC559" s="319"/>
      <c r="AD559" s="319"/>
      <c r="AE559" s="319"/>
      <c r="AF559" s="319"/>
    </row>
    <row r="560" spans="6:32" s="119" customFormat="1">
      <c r="F560" s="293"/>
      <c r="G560" s="293"/>
      <c r="J560" s="294"/>
      <c r="K560" s="294"/>
      <c r="L560" s="294"/>
      <c r="M560" s="319"/>
      <c r="N560" s="319"/>
      <c r="O560" s="319"/>
      <c r="P560" s="319"/>
      <c r="Q560" s="319"/>
      <c r="R560" s="319"/>
      <c r="S560" s="319"/>
      <c r="T560" s="319"/>
      <c r="U560" s="319"/>
      <c r="V560" s="319"/>
      <c r="W560" s="319"/>
      <c r="X560" s="319"/>
      <c r="Y560" s="319"/>
      <c r="Z560" s="319"/>
      <c r="AA560" s="319"/>
      <c r="AB560" s="319"/>
      <c r="AC560" s="319"/>
      <c r="AD560" s="319"/>
      <c r="AE560" s="319"/>
      <c r="AF560" s="319"/>
    </row>
    <row r="561" spans="6:32" s="119" customFormat="1">
      <c r="F561" s="293"/>
      <c r="G561" s="293"/>
      <c r="J561" s="294"/>
      <c r="K561" s="294"/>
      <c r="L561" s="294"/>
      <c r="M561" s="319"/>
      <c r="N561" s="319"/>
      <c r="O561" s="319"/>
      <c r="P561" s="319"/>
      <c r="Q561" s="319"/>
      <c r="R561" s="319"/>
      <c r="S561" s="319"/>
      <c r="T561" s="319"/>
      <c r="U561" s="319"/>
      <c r="V561" s="319"/>
      <c r="W561" s="319"/>
      <c r="X561" s="319"/>
      <c r="Y561" s="319"/>
      <c r="Z561" s="319"/>
      <c r="AA561" s="319"/>
      <c r="AB561" s="319"/>
      <c r="AC561" s="319"/>
      <c r="AD561" s="319"/>
      <c r="AE561" s="319"/>
      <c r="AF561" s="319"/>
    </row>
    <row r="562" spans="6:32" s="119" customFormat="1">
      <c r="F562" s="293"/>
      <c r="G562" s="293"/>
      <c r="J562" s="294"/>
      <c r="K562" s="294"/>
      <c r="L562" s="294"/>
      <c r="M562" s="319"/>
      <c r="N562" s="319"/>
      <c r="O562" s="319"/>
      <c r="P562" s="319"/>
      <c r="Q562" s="319"/>
      <c r="R562" s="319"/>
      <c r="S562" s="319"/>
      <c r="T562" s="319"/>
      <c r="U562" s="319"/>
      <c r="V562" s="319"/>
      <c r="W562" s="319"/>
      <c r="X562" s="319"/>
      <c r="Y562" s="319"/>
      <c r="Z562" s="319"/>
      <c r="AA562" s="319"/>
      <c r="AB562" s="319"/>
      <c r="AC562" s="319"/>
      <c r="AD562" s="319"/>
      <c r="AE562" s="319"/>
      <c r="AF562" s="319"/>
    </row>
    <row r="563" spans="6:32" s="119" customFormat="1">
      <c r="F563" s="293"/>
      <c r="G563" s="293"/>
      <c r="J563" s="294"/>
      <c r="K563" s="294"/>
      <c r="L563" s="294"/>
      <c r="M563" s="319"/>
      <c r="N563" s="319"/>
      <c r="O563" s="319"/>
      <c r="P563" s="319"/>
      <c r="Q563" s="319"/>
      <c r="R563" s="319"/>
      <c r="S563" s="319"/>
      <c r="T563" s="319"/>
      <c r="U563" s="319"/>
      <c r="V563" s="319"/>
      <c r="W563" s="319"/>
      <c r="X563" s="319"/>
      <c r="Y563" s="319"/>
      <c r="Z563" s="319"/>
      <c r="AA563" s="319"/>
      <c r="AB563" s="319"/>
      <c r="AC563" s="319"/>
      <c r="AD563" s="319"/>
      <c r="AE563" s="319"/>
      <c r="AF563" s="319"/>
    </row>
    <row r="564" spans="6:32" s="119" customFormat="1">
      <c r="F564" s="293"/>
      <c r="G564" s="293"/>
      <c r="J564" s="294"/>
      <c r="K564" s="294"/>
      <c r="L564" s="294"/>
      <c r="M564" s="319"/>
      <c r="N564" s="319"/>
      <c r="O564" s="319"/>
      <c r="P564" s="319"/>
      <c r="Q564" s="319"/>
      <c r="R564" s="319"/>
      <c r="S564" s="319"/>
      <c r="T564" s="319"/>
      <c r="U564" s="319"/>
      <c r="V564" s="319"/>
      <c r="W564" s="319"/>
      <c r="X564" s="319"/>
      <c r="Y564" s="319"/>
      <c r="Z564" s="319"/>
      <c r="AA564" s="319"/>
      <c r="AB564" s="319"/>
      <c r="AC564" s="319"/>
      <c r="AD564" s="319"/>
      <c r="AE564" s="319"/>
      <c r="AF564" s="319"/>
    </row>
    <row r="565" spans="6:32" s="119" customFormat="1">
      <c r="F565" s="293"/>
      <c r="G565" s="293"/>
      <c r="J565" s="294"/>
      <c r="K565" s="294"/>
      <c r="L565" s="294"/>
      <c r="M565" s="319"/>
      <c r="N565" s="319"/>
      <c r="O565" s="319"/>
      <c r="P565" s="319"/>
      <c r="Q565" s="319"/>
      <c r="R565" s="319"/>
      <c r="S565" s="319"/>
      <c r="T565" s="319"/>
      <c r="U565" s="319"/>
      <c r="V565" s="319"/>
      <c r="W565" s="319"/>
      <c r="X565" s="319"/>
      <c r="Y565" s="319"/>
      <c r="Z565" s="319"/>
      <c r="AA565" s="319"/>
      <c r="AB565" s="319"/>
      <c r="AC565" s="319"/>
      <c r="AD565" s="319"/>
      <c r="AE565" s="319"/>
      <c r="AF565" s="319"/>
    </row>
    <row r="566" spans="6:32" s="119" customFormat="1">
      <c r="F566" s="293"/>
      <c r="G566" s="293"/>
      <c r="J566" s="294"/>
      <c r="K566" s="294"/>
      <c r="L566" s="294"/>
      <c r="M566" s="319"/>
      <c r="N566" s="319"/>
      <c r="O566" s="319"/>
      <c r="P566" s="319"/>
      <c r="Q566" s="319"/>
      <c r="R566" s="319"/>
      <c r="S566" s="319"/>
      <c r="T566" s="319"/>
      <c r="U566" s="319"/>
      <c r="V566" s="319"/>
      <c r="W566" s="319"/>
      <c r="X566" s="319"/>
      <c r="Y566" s="319"/>
      <c r="Z566" s="319"/>
      <c r="AA566" s="319"/>
      <c r="AB566" s="319"/>
      <c r="AC566" s="319"/>
      <c r="AD566" s="319"/>
      <c r="AE566" s="319"/>
      <c r="AF566" s="319"/>
    </row>
    <row r="567" spans="6:32" s="119" customFormat="1">
      <c r="F567" s="293"/>
      <c r="G567" s="293"/>
      <c r="J567" s="294"/>
      <c r="K567" s="294"/>
      <c r="L567" s="294"/>
      <c r="M567" s="319"/>
      <c r="N567" s="319"/>
      <c r="O567" s="319"/>
      <c r="P567" s="319"/>
      <c r="Q567" s="319"/>
      <c r="R567" s="319"/>
      <c r="S567" s="319"/>
      <c r="T567" s="319"/>
      <c r="U567" s="319"/>
      <c r="V567" s="319"/>
      <c r="W567" s="319"/>
      <c r="X567" s="319"/>
      <c r="Y567" s="319"/>
      <c r="Z567" s="319"/>
      <c r="AA567" s="319"/>
      <c r="AB567" s="319"/>
      <c r="AC567" s="319"/>
      <c r="AD567" s="319"/>
      <c r="AE567" s="319"/>
      <c r="AF567" s="319"/>
    </row>
    <row r="568" spans="6:32" s="119" customFormat="1">
      <c r="F568" s="293"/>
      <c r="G568" s="293"/>
      <c r="J568" s="294"/>
      <c r="K568" s="294"/>
      <c r="L568" s="294"/>
      <c r="M568" s="319"/>
      <c r="N568" s="319"/>
      <c r="O568" s="319"/>
      <c r="P568" s="319"/>
      <c r="Q568" s="319"/>
      <c r="R568" s="319"/>
      <c r="S568" s="319"/>
      <c r="T568" s="319"/>
      <c r="U568" s="319"/>
      <c r="V568" s="319"/>
      <c r="W568" s="319"/>
      <c r="X568" s="319"/>
      <c r="Y568" s="319"/>
      <c r="Z568" s="319"/>
      <c r="AA568" s="319"/>
      <c r="AB568" s="319"/>
      <c r="AC568" s="319"/>
      <c r="AD568" s="319"/>
      <c r="AE568" s="319"/>
      <c r="AF568" s="319"/>
    </row>
    <row r="569" spans="6:32" s="119" customFormat="1">
      <c r="F569" s="293"/>
      <c r="G569" s="293"/>
      <c r="J569" s="294"/>
      <c r="K569" s="294"/>
      <c r="L569" s="294"/>
      <c r="M569" s="319"/>
      <c r="N569" s="319"/>
      <c r="O569" s="319"/>
      <c r="P569" s="319"/>
      <c r="Q569" s="319"/>
      <c r="R569" s="319"/>
      <c r="S569" s="319"/>
      <c r="T569" s="319"/>
      <c r="U569" s="319"/>
      <c r="V569" s="319"/>
      <c r="W569" s="319"/>
      <c r="X569" s="319"/>
      <c r="Y569" s="319"/>
      <c r="Z569" s="319"/>
      <c r="AA569" s="319"/>
      <c r="AB569" s="319"/>
      <c r="AC569" s="319"/>
      <c r="AD569" s="319"/>
      <c r="AE569" s="319"/>
      <c r="AF569" s="319"/>
    </row>
    <row r="570" spans="6:32" s="119" customFormat="1">
      <c r="F570" s="293"/>
      <c r="G570" s="293"/>
      <c r="J570" s="294"/>
      <c r="K570" s="294"/>
      <c r="L570" s="294"/>
      <c r="M570" s="319"/>
      <c r="N570" s="319"/>
      <c r="O570" s="319"/>
      <c r="P570" s="319"/>
      <c r="Q570" s="319"/>
      <c r="R570" s="319"/>
      <c r="S570" s="319"/>
      <c r="T570" s="319"/>
      <c r="U570" s="319"/>
      <c r="V570" s="319"/>
      <c r="W570" s="319"/>
      <c r="X570" s="319"/>
      <c r="Y570" s="319"/>
      <c r="Z570" s="319"/>
      <c r="AA570" s="319"/>
      <c r="AB570" s="319"/>
      <c r="AC570" s="319"/>
      <c r="AD570" s="319"/>
      <c r="AE570" s="319"/>
      <c r="AF570" s="319"/>
    </row>
    <row r="571" spans="6:32" s="119" customFormat="1">
      <c r="F571" s="293"/>
      <c r="G571" s="293"/>
      <c r="J571" s="294"/>
      <c r="K571" s="294"/>
      <c r="L571" s="294"/>
      <c r="M571" s="319"/>
      <c r="N571" s="319"/>
      <c r="O571" s="319"/>
      <c r="P571" s="319"/>
      <c r="Q571" s="319"/>
      <c r="R571" s="319"/>
      <c r="S571" s="319"/>
      <c r="T571" s="319"/>
      <c r="U571" s="319"/>
      <c r="V571" s="319"/>
      <c r="W571" s="319"/>
      <c r="X571" s="319"/>
      <c r="Y571" s="319"/>
      <c r="Z571" s="319"/>
      <c r="AA571" s="319"/>
      <c r="AB571" s="319"/>
      <c r="AC571" s="319"/>
      <c r="AD571" s="319"/>
      <c r="AE571" s="319"/>
      <c r="AF571" s="319"/>
    </row>
    <row r="572" spans="6:32" s="119" customFormat="1">
      <c r="F572" s="293"/>
      <c r="G572" s="293"/>
      <c r="J572" s="294"/>
      <c r="K572" s="294"/>
      <c r="L572" s="294"/>
      <c r="M572" s="319"/>
      <c r="N572" s="319"/>
      <c r="O572" s="319"/>
      <c r="P572" s="319"/>
      <c r="Q572" s="319"/>
      <c r="R572" s="319"/>
      <c r="S572" s="319"/>
      <c r="T572" s="319"/>
      <c r="U572" s="319"/>
      <c r="V572" s="319"/>
      <c r="W572" s="319"/>
      <c r="X572" s="319"/>
      <c r="Y572" s="319"/>
      <c r="Z572" s="319"/>
      <c r="AA572" s="319"/>
      <c r="AB572" s="319"/>
      <c r="AC572" s="319"/>
      <c r="AD572" s="319"/>
      <c r="AE572" s="319"/>
      <c r="AF572" s="319"/>
    </row>
    <row r="573" spans="6:32" s="119" customFormat="1">
      <c r="F573" s="293"/>
      <c r="G573" s="293"/>
      <c r="J573" s="294"/>
      <c r="K573" s="294"/>
      <c r="L573" s="294"/>
      <c r="M573" s="319"/>
      <c r="N573" s="319"/>
      <c r="O573" s="319"/>
      <c r="P573" s="319"/>
      <c r="Q573" s="319"/>
      <c r="R573" s="319"/>
      <c r="S573" s="319"/>
      <c r="T573" s="319"/>
      <c r="U573" s="319"/>
      <c r="V573" s="319"/>
      <c r="W573" s="319"/>
      <c r="X573" s="319"/>
      <c r="Y573" s="319"/>
      <c r="Z573" s="319"/>
      <c r="AA573" s="319"/>
      <c r="AB573" s="319"/>
      <c r="AC573" s="319"/>
      <c r="AD573" s="319"/>
      <c r="AE573" s="319"/>
      <c r="AF573" s="319"/>
    </row>
    <row r="574" spans="6:32" s="119" customFormat="1">
      <c r="F574" s="293"/>
      <c r="G574" s="293"/>
      <c r="J574" s="294"/>
      <c r="K574" s="294"/>
      <c r="L574" s="294"/>
      <c r="M574" s="319"/>
      <c r="N574" s="319"/>
      <c r="O574" s="319"/>
      <c r="P574" s="319"/>
      <c r="Q574" s="319"/>
      <c r="R574" s="319"/>
      <c r="S574" s="319"/>
      <c r="T574" s="319"/>
      <c r="U574" s="319"/>
      <c r="V574" s="319"/>
      <c r="W574" s="319"/>
      <c r="X574" s="319"/>
      <c r="Y574" s="319"/>
      <c r="Z574" s="319"/>
      <c r="AA574" s="319"/>
      <c r="AB574" s="319"/>
      <c r="AC574" s="319"/>
      <c r="AD574" s="319"/>
      <c r="AE574" s="319"/>
      <c r="AF574" s="319"/>
    </row>
    <row r="575" spans="6:32" s="119" customFormat="1">
      <c r="F575" s="293"/>
      <c r="G575" s="293"/>
      <c r="J575" s="294"/>
      <c r="K575" s="294"/>
      <c r="L575" s="294"/>
      <c r="M575" s="319"/>
      <c r="N575" s="319"/>
      <c r="O575" s="319"/>
      <c r="P575" s="319"/>
      <c r="Q575" s="319"/>
      <c r="R575" s="319"/>
      <c r="S575" s="319"/>
      <c r="T575" s="319"/>
      <c r="U575" s="319"/>
      <c r="V575" s="319"/>
      <c r="W575" s="319"/>
      <c r="X575" s="319"/>
      <c r="Y575" s="319"/>
      <c r="Z575" s="319"/>
      <c r="AA575" s="319"/>
      <c r="AB575" s="319"/>
      <c r="AC575" s="319"/>
      <c r="AD575" s="319"/>
      <c r="AE575" s="319"/>
      <c r="AF575" s="319"/>
    </row>
    <row r="576" spans="6:32" s="119" customFormat="1">
      <c r="F576" s="293"/>
      <c r="G576" s="293"/>
      <c r="J576" s="294"/>
      <c r="K576" s="294"/>
      <c r="L576" s="294"/>
      <c r="M576" s="319"/>
      <c r="N576" s="319"/>
      <c r="O576" s="319"/>
      <c r="P576" s="319"/>
      <c r="Q576" s="319"/>
      <c r="R576" s="319"/>
      <c r="S576" s="319"/>
      <c r="T576" s="319"/>
      <c r="U576" s="319"/>
      <c r="V576" s="319"/>
      <c r="W576" s="319"/>
      <c r="X576" s="319"/>
      <c r="Y576" s="319"/>
      <c r="Z576" s="319"/>
      <c r="AA576" s="319"/>
      <c r="AB576" s="319"/>
      <c r="AC576" s="319"/>
      <c r="AD576" s="319"/>
      <c r="AE576" s="319"/>
      <c r="AF576" s="319"/>
    </row>
    <row r="577" spans="6:32" s="119" customFormat="1">
      <c r="F577" s="293"/>
      <c r="G577" s="293"/>
      <c r="J577" s="294"/>
      <c r="K577" s="294"/>
      <c r="L577" s="294"/>
      <c r="M577" s="319"/>
      <c r="N577" s="319"/>
      <c r="O577" s="319"/>
      <c r="P577" s="319"/>
      <c r="Q577" s="319"/>
      <c r="R577" s="319"/>
      <c r="S577" s="319"/>
      <c r="T577" s="319"/>
      <c r="U577" s="319"/>
      <c r="V577" s="319"/>
      <c r="W577" s="319"/>
      <c r="X577" s="319"/>
      <c r="Y577" s="319"/>
      <c r="Z577" s="319"/>
      <c r="AA577" s="319"/>
      <c r="AB577" s="319"/>
      <c r="AC577" s="319"/>
      <c r="AD577" s="319"/>
      <c r="AE577" s="319"/>
      <c r="AF577" s="319"/>
    </row>
    <row r="578" spans="6:32" s="119" customFormat="1">
      <c r="F578" s="293"/>
      <c r="G578" s="293"/>
      <c r="J578" s="294"/>
      <c r="K578" s="294"/>
      <c r="L578" s="294"/>
      <c r="M578" s="319"/>
      <c r="N578" s="319"/>
      <c r="O578" s="319"/>
      <c r="P578" s="319"/>
      <c r="Q578" s="319"/>
      <c r="R578" s="319"/>
      <c r="S578" s="319"/>
      <c r="T578" s="319"/>
      <c r="U578" s="319"/>
      <c r="V578" s="319"/>
      <c r="W578" s="319"/>
      <c r="X578" s="319"/>
      <c r="Y578" s="319"/>
      <c r="Z578" s="319"/>
      <c r="AA578" s="319"/>
      <c r="AB578" s="319"/>
      <c r="AC578" s="319"/>
      <c r="AD578" s="319"/>
      <c r="AE578" s="319"/>
      <c r="AF578" s="319"/>
    </row>
    <row r="579" spans="6:32" s="119" customFormat="1">
      <c r="F579" s="293"/>
      <c r="G579" s="293"/>
      <c r="J579" s="294"/>
      <c r="K579" s="294"/>
      <c r="L579" s="294"/>
      <c r="M579" s="319"/>
      <c r="N579" s="319"/>
      <c r="O579" s="319"/>
      <c r="P579" s="319"/>
      <c r="Q579" s="319"/>
      <c r="R579" s="319"/>
      <c r="S579" s="319"/>
      <c r="T579" s="319"/>
      <c r="U579" s="319"/>
      <c r="V579" s="319"/>
      <c r="W579" s="319"/>
      <c r="X579" s="319"/>
      <c r="Y579" s="319"/>
      <c r="Z579" s="319"/>
      <c r="AA579" s="319"/>
      <c r="AB579" s="319"/>
      <c r="AC579" s="319"/>
      <c r="AD579" s="319"/>
      <c r="AE579" s="319"/>
      <c r="AF579" s="319"/>
    </row>
    <row r="580" spans="6:32" s="119" customFormat="1">
      <c r="F580" s="293"/>
      <c r="G580" s="293"/>
      <c r="J580" s="294"/>
      <c r="K580" s="294"/>
      <c r="L580" s="294"/>
      <c r="M580" s="319"/>
      <c r="N580" s="319"/>
      <c r="O580" s="319"/>
      <c r="P580" s="319"/>
      <c r="Q580" s="319"/>
      <c r="R580" s="319"/>
      <c r="S580" s="319"/>
      <c r="T580" s="319"/>
      <c r="U580" s="319"/>
      <c r="V580" s="319"/>
      <c r="W580" s="319"/>
      <c r="X580" s="319"/>
      <c r="Y580" s="319"/>
      <c r="Z580" s="319"/>
      <c r="AA580" s="319"/>
      <c r="AB580" s="319"/>
      <c r="AC580" s="319"/>
      <c r="AD580" s="319"/>
      <c r="AE580" s="319"/>
      <c r="AF580" s="319"/>
    </row>
    <row r="581" spans="6:32" s="119" customFormat="1">
      <c r="F581" s="293"/>
      <c r="G581" s="293"/>
      <c r="J581" s="294"/>
      <c r="K581" s="294"/>
      <c r="L581" s="294"/>
      <c r="M581" s="319"/>
      <c r="N581" s="319"/>
      <c r="O581" s="319"/>
      <c r="P581" s="319"/>
      <c r="Q581" s="319"/>
      <c r="R581" s="319"/>
      <c r="S581" s="319"/>
      <c r="T581" s="319"/>
      <c r="U581" s="319"/>
      <c r="V581" s="319"/>
      <c r="W581" s="319"/>
      <c r="X581" s="319"/>
      <c r="Y581" s="319"/>
      <c r="Z581" s="319"/>
      <c r="AA581" s="319"/>
      <c r="AB581" s="319"/>
      <c r="AC581" s="319"/>
      <c r="AD581" s="319"/>
      <c r="AE581" s="319"/>
      <c r="AF581" s="319"/>
    </row>
    <row r="582" spans="6:32" s="119" customFormat="1">
      <c r="F582" s="293"/>
      <c r="G582" s="293"/>
      <c r="J582" s="294"/>
      <c r="K582" s="294"/>
      <c r="L582" s="294"/>
      <c r="M582" s="319"/>
      <c r="N582" s="319"/>
      <c r="O582" s="319"/>
      <c r="P582" s="319"/>
      <c r="Q582" s="319"/>
      <c r="R582" s="319"/>
      <c r="S582" s="319"/>
      <c r="T582" s="319"/>
      <c r="U582" s="319"/>
      <c r="V582" s="319"/>
      <c r="W582" s="319"/>
      <c r="X582" s="319"/>
      <c r="Y582" s="319"/>
      <c r="Z582" s="319"/>
      <c r="AA582" s="319"/>
      <c r="AB582" s="319"/>
      <c r="AC582" s="319"/>
      <c r="AD582" s="319"/>
      <c r="AE582" s="319"/>
      <c r="AF582" s="319"/>
    </row>
    <row r="583" spans="6:32" s="119" customFormat="1">
      <c r="F583" s="293"/>
      <c r="G583" s="293"/>
      <c r="J583" s="294"/>
      <c r="K583" s="294"/>
      <c r="L583" s="294"/>
      <c r="M583" s="319"/>
      <c r="N583" s="319"/>
      <c r="O583" s="319"/>
      <c r="P583" s="319"/>
      <c r="Q583" s="319"/>
      <c r="R583" s="319"/>
      <c r="S583" s="319"/>
      <c r="T583" s="319"/>
      <c r="U583" s="319"/>
      <c r="V583" s="319"/>
      <c r="W583" s="319"/>
      <c r="X583" s="319"/>
      <c r="Y583" s="319"/>
      <c r="Z583" s="319"/>
      <c r="AA583" s="319"/>
      <c r="AB583" s="319"/>
      <c r="AC583" s="319"/>
      <c r="AD583" s="319"/>
      <c r="AE583" s="319"/>
      <c r="AF583" s="319"/>
    </row>
    <row r="584" spans="6:32" s="119" customFormat="1">
      <c r="F584" s="293"/>
      <c r="G584" s="293"/>
      <c r="J584" s="294"/>
      <c r="K584" s="294"/>
      <c r="L584" s="294"/>
      <c r="M584" s="319"/>
      <c r="N584" s="319"/>
      <c r="O584" s="319"/>
      <c r="P584" s="319"/>
      <c r="Q584" s="319"/>
      <c r="R584" s="319"/>
      <c r="S584" s="319"/>
      <c r="T584" s="319"/>
      <c r="U584" s="319"/>
      <c r="V584" s="319"/>
      <c r="W584" s="319"/>
      <c r="X584" s="319"/>
      <c r="Y584" s="319"/>
      <c r="Z584" s="319"/>
      <c r="AA584" s="319"/>
      <c r="AB584" s="319"/>
      <c r="AC584" s="319"/>
      <c r="AD584" s="319"/>
      <c r="AE584" s="319"/>
      <c r="AF584" s="319"/>
    </row>
    <row r="585" spans="6:32" s="119" customFormat="1">
      <c r="F585" s="293"/>
      <c r="G585" s="293"/>
      <c r="J585" s="294"/>
      <c r="K585" s="294"/>
      <c r="L585" s="294"/>
      <c r="M585" s="319"/>
      <c r="N585" s="319"/>
      <c r="O585" s="319"/>
      <c r="P585" s="319"/>
      <c r="Q585" s="319"/>
      <c r="R585" s="319"/>
      <c r="S585" s="319"/>
      <c r="T585" s="319"/>
      <c r="U585" s="319"/>
      <c r="V585" s="319"/>
      <c r="W585" s="319"/>
      <c r="X585" s="319"/>
      <c r="Y585" s="319"/>
      <c r="Z585" s="319"/>
      <c r="AA585" s="319"/>
      <c r="AB585" s="319"/>
      <c r="AC585" s="319"/>
      <c r="AD585" s="319"/>
      <c r="AE585" s="319"/>
      <c r="AF585" s="319"/>
    </row>
    <row r="586" spans="6:32" s="119" customFormat="1">
      <c r="F586" s="293"/>
      <c r="G586" s="293"/>
      <c r="J586" s="294"/>
      <c r="K586" s="294"/>
      <c r="L586" s="294"/>
      <c r="M586" s="319"/>
      <c r="N586" s="319"/>
      <c r="O586" s="319"/>
      <c r="P586" s="319"/>
      <c r="Q586" s="319"/>
      <c r="R586" s="319"/>
      <c r="S586" s="319"/>
      <c r="T586" s="319"/>
      <c r="U586" s="319"/>
      <c r="V586" s="319"/>
      <c r="W586" s="319"/>
      <c r="X586" s="319"/>
      <c r="Y586" s="319"/>
      <c r="Z586" s="319"/>
      <c r="AA586" s="319"/>
      <c r="AB586" s="319"/>
      <c r="AC586" s="319"/>
      <c r="AD586" s="319"/>
      <c r="AE586" s="319"/>
      <c r="AF586" s="319"/>
    </row>
    <row r="587" spans="6:32" s="119" customFormat="1">
      <c r="F587" s="293"/>
      <c r="G587" s="293"/>
      <c r="J587" s="294"/>
      <c r="K587" s="294"/>
      <c r="L587" s="294"/>
      <c r="M587" s="319"/>
      <c r="N587" s="319"/>
      <c r="O587" s="319"/>
      <c r="P587" s="319"/>
      <c r="Q587" s="319"/>
      <c r="R587" s="319"/>
      <c r="S587" s="319"/>
      <c r="T587" s="319"/>
      <c r="U587" s="319"/>
      <c r="V587" s="319"/>
      <c r="W587" s="319"/>
      <c r="X587" s="319"/>
      <c r="Y587" s="319"/>
      <c r="Z587" s="319"/>
      <c r="AA587" s="319"/>
      <c r="AB587" s="319"/>
      <c r="AC587" s="319"/>
      <c r="AD587" s="319"/>
      <c r="AE587" s="319"/>
      <c r="AF587" s="319"/>
    </row>
    <row r="588" spans="6:32" s="119" customFormat="1">
      <c r="F588" s="293"/>
      <c r="G588" s="293"/>
      <c r="J588" s="294"/>
      <c r="K588" s="294"/>
      <c r="L588" s="294"/>
      <c r="M588" s="319"/>
      <c r="N588" s="319"/>
      <c r="O588" s="319"/>
      <c r="P588" s="319"/>
      <c r="Q588" s="319"/>
      <c r="R588" s="319"/>
      <c r="S588" s="319"/>
      <c r="T588" s="319"/>
      <c r="U588" s="319"/>
      <c r="V588" s="319"/>
      <c r="W588" s="319"/>
      <c r="X588" s="319"/>
      <c r="Y588" s="319"/>
      <c r="Z588" s="319"/>
      <c r="AA588" s="319"/>
      <c r="AB588" s="319"/>
      <c r="AC588" s="319"/>
      <c r="AD588" s="319"/>
      <c r="AE588" s="319"/>
      <c r="AF588" s="319"/>
    </row>
    <row r="589" spans="6:32" s="119" customFormat="1">
      <c r="F589" s="293"/>
      <c r="G589" s="293"/>
      <c r="J589" s="294"/>
      <c r="K589" s="294"/>
      <c r="L589" s="294"/>
      <c r="M589" s="319"/>
      <c r="N589" s="319"/>
      <c r="O589" s="319"/>
      <c r="P589" s="319"/>
      <c r="Q589" s="319"/>
      <c r="R589" s="319"/>
      <c r="S589" s="319"/>
      <c r="T589" s="319"/>
      <c r="U589" s="319"/>
      <c r="V589" s="319"/>
      <c r="W589" s="319"/>
      <c r="X589" s="319"/>
      <c r="Y589" s="319"/>
      <c r="Z589" s="319"/>
      <c r="AA589" s="319"/>
      <c r="AB589" s="319"/>
      <c r="AC589" s="319"/>
      <c r="AD589" s="319"/>
      <c r="AE589" s="319"/>
      <c r="AF589" s="319"/>
    </row>
    <row r="590" spans="6:32" s="119" customFormat="1">
      <c r="F590" s="293"/>
      <c r="G590" s="293"/>
      <c r="J590" s="294"/>
      <c r="K590" s="294"/>
      <c r="L590" s="294"/>
      <c r="M590" s="319"/>
      <c r="N590" s="319"/>
      <c r="O590" s="319"/>
      <c r="P590" s="319"/>
      <c r="Q590" s="319"/>
      <c r="R590" s="319"/>
      <c r="S590" s="319"/>
      <c r="T590" s="319"/>
      <c r="U590" s="319"/>
      <c r="V590" s="319"/>
      <c r="W590" s="319"/>
      <c r="X590" s="319"/>
      <c r="Y590" s="319"/>
      <c r="Z590" s="319"/>
      <c r="AA590" s="319"/>
      <c r="AB590" s="319"/>
      <c r="AC590" s="319"/>
      <c r="AD590" s="319"/>
      <c r="AE590" s="319"/>
      <c r="AF590" s="319"/>
    </row>
    <row r="591" spans="6:32" s="119" customFormat="1">
      <c r="F591" s="293"/>
      <c r="G591" s="293"/>
      <c r="J591" s="294"/>
      <c r="K591" s="294"/>
      <c r="L591" s="294"/>
      <c r="M591" s="319"/>
      <c r="N591" s="319"/>
      <c r="O591" s="319"/>
      <c r="P591" s="319"/>
      <c r="Q591" s="319"/>
      <c r="R591" s="319"/>
      <c r="S591" s="319"/>
      <c r="T591" s="319"/>
      <c r="U591" s="319"/>
      <c r="V591" s="319"/>
      <c r="W591" s="319"/>
      <c r="X591" s="319"/>
      <c r="Y591" s="319"/>
      <c r="Z591" s="319"/>
      <c r="AA591" s="319"/>
      <c r="AB591" s="319"/>
      <c r="AC591" s="319"/>
      <c r="AD591" s="319"/>
      <c r="AE591" s="319"/>
      <c r="AF591" s="319"/>
    </row>
    <row r="592" spans="6:32" s="119" customFormat="1">
      <c r="F592" s="293"/>
      <c r="G592" s="293"/>
      <c r="J592" s="294"/>
      <c r="K592" s="294"/>
      <c r="L592" s="294"/>
      <c r="M592" s="319"/>
      <c r="N592" s="319"/>
      <c r="O592" s="319"/>
      <c r="P592" s="319"/>
      <c r="Q592" s="319"/>
      <c r="R592" s="319"/>
      <c r="S592" s="319"/>
      <c r="T592" s="319"/>
      <c r="U592" s="319"/>
      <c r="V592" s="319"/>
      <c r="W592" s="319"/>
      <c r="X592" s="319"/>
      <c r="Y592" s="319"/>
      <c r="Z592" s="319"/>
      <c r="AA592" s="319"/>
      <c r="AB592" s="319"/>
      <c r="AC592" s="319"/>
      <c r="AD592" s="319"/>
      <c r="AE592" s="319"/>
      <c r="AF592" s="319"/>
    </row>
    <row r="593" spans="6:32" s="119" customFormat="1">
      <c r="F593" s="293"/>
      <c r="G593" s="293"/>
      <c r="J593" s="294"/>
      <c r="K593" s="294"/>
      <c r="L593" s="294"/>
      <c r="M593" s="319"/>
      <c r="N593" s="319"/>
      <c r="O593" s="319"/>
      <c r="P593" s="319"/>
      <c r="Q593" s="319"/>
      <c r="R593" s="319"/>
      <c r="S593" s="319"/>
      <c r="T593" s="319"/>
      <c r="U593" s="319"/>
      <c r="V593" s="319"/>
      <c r="W593" s="319"/>
      <c r="X593" s="319"/>
      <c r="Y593" s="319"/>
      <c r="Z593" s="319"/>
      <c r="AA593" s="319"/>
      <c r="AB593" s="319"/>
      <c r="AC593" s="319"/>
      <c r="AD593" s="319"/>
      <c r="AE593" s="319"/>
      <c r="AF593" s="319"/>
    </row>
    <row r="594" spans="6:32" s="119" customFormat="1">
      <c r="F594" s="293"/>
      <c r="G594" s="293"/>
      <c r="J594" s="294"/>
      <c r="K594" s="294"/>
      <c r="L594" s="294"/>
      <c r="M594" s="319"/>
      <c r="N594" s="319"/>
      <c r="O594" s="319"/>
      <c r="P594" s="319"/>
      <c r="Q594" s="319"/>
      <c r="R594" s="319"/>
      <c r="S594" s="319"/>
      <c r="T594" s="319"/>
      <c r="U594" s="319"/>
      <c r="V594" s="319"/>
      <c r="W594" s="319"/>
      <c r="X594" s="319"/>
      <c r="Y594" s="319"/>
      <c r="Z594" s="319"/>
      <c r="AA594" s="319"/>
      <c r="AB594" s="319"/>
      <c r="AC594" s="319"/>
      <c r="AD594" s="319"/>
      <c r="AE594" s="319"/>
      <c r="AF594" s="319"/>
    </row>
    <row r="595" spans="6:32" s="119" customFormat="1">
      <c r="F595" s="293"/>
      <c r="G595" s="293"/>
      <c r="J595" s="294"/>
      <c r="K595" s="294"/>
      <c r="L595" s="294"/>
      <c r="M595" s="319"/>
      <c r="N595" s="319"/>
      <c r="O595" s="319"/>
      <c r="P595" s="319"/>
      <c r="Q595" s="319"/>
      <c r="R595" s="319"/>
      <c r="S595" s="319"/>
      <c r="T595" s="319"/>
      <c r="U595" s="319"/>
      <c r="V595" s="319"/>
      <c r="W595" s="319"/>
      <c r="X595" s="319"/>
      <c r="Y595" s="319"/>
      <c r="Z595" s="319"/>
      <c r="AA595" s="319"/>
      <c r="AB595" s="319"/>
      <c r="AC595" s="319"/>
      <c r="AD595" s="319"/>
      <c r="AE595" s="319"/>
      <c r="AF595" s="319"/>
    </row>
    <row r="596" spans="6:32" s="119" customFormat="1">
      <c r="F596" s="293"/>
      <c r="G596" s="293"/>
      <c r="J596" s="294"/>
      <c r="K596" s="294"/>
      <c r="L596" s="294"/>
      <c r="M596" s="319"/>
      <c r="N596" s="319"/>
      <c r="O596" s="319"/>
      <c r="P596" s="319"/>
      <c r="Q596" s="319"/>
      <c r="R596" s="319"/>
      <c r="S596" s="319"/>
      <c r="T596" s="319"/>
      <c r="U596" s="319"/>
      <c r="V596" s="319"/>
      <c r="W596" s="319"/>
      <c r="X596" s="319"/>
      <c r="Y596" s="319"/>
      <c r="Z596" s="319"/>
      <c r="AA596" s="319"/>
      <c r="AB596" s="319"/>
      <c r="AC596" s="319"/>
      <c r="AD596" s="319"/>
      <c r="AE596" s="319"/>
      <c r="AF596" s="319"/>
    </row>
    <row r="597" spans="6:32" s="119" customFormat="1">
      <c r="F597" s="293"/>
      <c r="G597" s="293"/>
      <c r="J597" s="294"/>
      <c r="K597" s="294"/>
      <c r="L597" s="294"/>
      <c r="M597" s="319"/>
      <c r="N597" s="319"/>
      <c r="O597" s="319"/>
      <c r="P597" s="319"/>
      <c r="Q597" s="319"/>
      <c r="R597" s="319"/>
      <c r="S597" s="319"/>
      <c r="T597" s="319"/>
      <c r="U597" s="319"/>
      <c r="V597" s="319"/>
      <c r="W597" s="319"/>
      <c r="X597" s="319"/>
      <c r="Y597" s="319"/>
      <c r="Z597" s="319"/>
      <c r="AA597" s="319"/>
      <c r="AB597" s="319"/>
      <c r="AC597" s="319"/>
      <c r="AD597" s="319"/>
      <c r="AE597" s="319"/>
      <c r="AF597" s="319"/>
    </row>
    <row r="598" spans="6:32" s="119" customFormat="1">
      <c r="F598" s="293"/>
      <c r="G598" s="293"/>
      <c r="J598" s="294"/>
      <c r="K598" s="294"/>
      <c r="L598" s="294"/>
      <c r="M598" s="319"/>
      <c r="N598" s="319"/>
      <c r="O598" s="319"/>
      <c r="P598" s="319"/>
      <c r="Q598" s="319"/>
      <c r="R598" s="319"/>
      <c r="S598" s="319"/>
      <c r="T598" s="319"/>
      <c r="U598" s="319"/>
      <c r="V598" s="319"/>
      <c r="W598" s="319"/>
      <c r="X598" s="319"/>
      <c r="Y598" s="319"/>
      <c r="Z598" s="319"/>
      <c r="AA598" s="319"/>
      <c r="AB598" s="319"/>
      <c r="AC598" s="319"/>
      <c r="AD598" s="319"/>
      <c r="AE598" s="319"/>
      <c r="AF598" s="319"/>
    </row>
    <row r="599" spans="6:32" s="119" customFormat="1">
      <c r="F599" s="293"/>
      <c r="G599" s="293"/>
      <c r="J599" s="294"/>
      <c r="K599" s="294"/>
      <c r="L599" s="294"/>
      <c r="M599" s="319"/>
      <c r="N599" s="319"/>
      <c r="O599" s="319"/>
      <c r="P599" s="319"/>
      <c r="Q599" s="319"/>
      <c r="R599" s="319"/>
      <c r="S599" s="319"/>
      <c r="T599" s="319"/>
      <c r="U599" s="319"/>
      <c r="V599" s="319"/>
      <c r="W599" s="319"/>
      <c r="X599" s="319"/>
      <c r="Y599" s="319"/>
      <c r="Z599" s="319"/>
      <c r="AA599" s="319"/>
      <c r="AB599" s="319"/>
      <c r="AC599" s="319"/>
      <c r="AD599" s="319"/>
      <c r="AE599" s="319"/>
      <c r="AF599" s="319"/>
    </row>
    <row r="600" spans="6:32" s="119" customFormat="1">
      <c r="F600" s="293"/>
      <c r="G600" s="293"/>
      <c r="J600" s="294"/>
      <c r="K600" s="294"/>
      <c r="L600" s="294"/>
      <c r="M600" s="319"/>
      <c r="N600" s="319"/>
      <c r="O600" s="319"/>
      <c r="P600" s="319"/>
      <c r="Q600" s="319"/>
      <c r="R600" s="319"/>
      <c r="S600" s="319"/>
      <c r="T600" s="319"/>
      <c r="U600" s="319"/>
      <c r="V600" s="319"/>
      <c r="W600" s="319"/>
      <c r="X600" s="319"/>
      <c r="Y600" s="319"/>
      <c r="Z600" s="319"/>
      <c r="AA600" s="319"/>
      <c r="AB600" s="319"/>
      <c r="AC600" s="319"/>
      <c r="AD600" s="319"/>
      <c r="AE600" s="319"/>
      <c r="AF600" s="319"/>
    </row>
    <row r="601" spans="6:32" s="119" customFormat="1">
      <c r="F601" s="293"/>
      <c r="G601" s="293"/>
      <c r="J601" s="294"/>
      <c r="K601" s="294"/>
      <c r="L601" s="294"/>
      <c r="M601" s="319"/>
      <c r="N601" s="319"/>
      <c r="O601" s="319"/>
      <c r="P601" s="319"/>
      <c r="Q601" s="319"/>
      <c r="R601" s="319"/>
      <c r="S601" s="319"/>
      <c r="T601" s="319"/>
      <c r="U601" s="319"/>
      <c r="V601" s="319"/>
      <c r="W601" s="319"/>
      <c r="X601" s="319"/>
      <c r="Y601" s="319"/>
      <c r="Z601" s="319"/>
      <c r="AA601" s="319"/>
      <c r="AB601" s="319"/>
      <c r="AC601" s="319"/>
      <c r="AD601" s="319"/>
      <c r="AE601" s="319"/>
      <c r="AF601" s="319"/>
    </row>
    <row r="602" spans="6:32" s="119" customFormat="1">
      <c r="F602" s="293"/>
      <c r="G602" s="293"/>
      <c r="J602" s="294"/>
      <c r="K602" s="294"/>
      <c r="L602" s="294"/>
      <c r="M602" s="319"/>
      <c r="N602" s="319"/>
      <c r="O602" s="319"/>
      <c r="P602" s="319"/>
      <c r="Q602" s="319"/>
      <c r="R602" s="319"/>
      <c r="S602" s="319"/>
      <c r="T602" s="319"/>
      <c r="U602" s="319"/>
      <c r="V602" s="319"/>
      <c r="W602" s="319"/>
      <c r="X602" s="319"/>
      <c r="Y602" s="319"/>
      <c r="Z602" s="319"/>
      <c r="AA602" s="319"/>
      <c r="AB602" s="319"/>
      <c r="AC602" s="319"/>
      <c r="AD602" s="319"/>
      <c r="AE602" s="319"/>
      <c r="AF602" s="319"/>
    </row>
    <row r="603" spans="6:32" s="119" customFormat="1">
      <c r="F603" s="293"/>
      <c r="G603" s="293"/>
      <c r="J603" s="294"/>
      <c r="K603" s="294"/>
      <c r="L603" s="294"/>
      <c r="M603" s="319"/>
      <c r="N603" s="319"/>
      <c r="O603" s="319"/>
      <c r="P603" s="319"/>
      <c r="Q603" s="319"/>
      <c r="R603" s="319"/>
      <c r="S603" s="319"/>
      <c r="T603" s="319"/>
      <c r="U603" s="319"/>
      <c r="V603" s="319"/>
      <c r="W603" s="319"/>
      <c r="X603" s="319"/>
      <c r="Y603" s="319"/>
      <c r="Z603" s="319"/>
      <c r="AA603" s="319"/>
      <c r="AB603" s="319"/>
      <c r="AC603" s="319"/>
      <c r="AD603" s="319"/>
      <c r="AE603" s="319"/>
      <c r="AF603" s="319"/>
    </row>
    <row r="604" spans="6:32" s="119" customFormat="1">
      <c r="F604" s="293"/>
      <c r="G604" s="293"/>
      <c r="J604" s="294"/>
      <c r="K604" s="294"/>
      <c r="L604" s="294"/>
      <c r="M604" s="319"/>
      <c r="N604" s="319"/>
      <c r="O604" s="319"/>
      <c r="P604" s="319"/>
      <c r="Q604" s="319"/>
      <c r="R604" s="319"/>
      <c r="S604" s="319"/>
      <c r="T604" s="319"/>
      <c r="U604" s="319"/>
      <c r="V604" s="319"/>
      <c r="W604" s="319"/>
      <c r="X604" s="319"/>
      <c r="Y604" s="319"/>
      <c r="Z604" s="319"/>
      <c r="AA604" s="319"/>
      <c r="AB604" s="319"/>
      <c r="AC604" s="319"/>
      <c r="AD604" s="319"/>
      <c r="AE604" s="319"/>
      <c r="AF604" s="319"/>
    </row>
    <row r="605" spans="6:32" s="119" customFormat="1">
      <c r="F605" s="293"/>
      <c r="G605" s="293"/>
      <c r="J605" s="294"/>
      <c r="K605" s="294"/>
      <c r="L605" s="294"/>
      <c r="M605" s="319"/>
      <c r="N605" s="319"/>
      <c r="O605" s="319"/>
      <c r="P605" s="319"/>
      <c r="Q605" s="319"/>
      <c r="R605" s="319"/>
      <c r="S605" s="319"/>
      <c r="T605" s="319"/>
      <c r="U605" s="319"/>
      <c r="V605" s="319"/>
      <c r="W605" s="319"/>
      <c r="X605" s="319"/>
      <c r="Y605" s="319"/>
      <c r="Z605" s="319"/>
      <c r="AA605" s="319"/>
      <c r="AB605" s="319"/>
      <c r="AC605" s="319"/>
      <c r="AD605" s="319"/>
      <c r="AE605" s="319"/>
      <c r="AF605" s="319"/>
    </row>
    <row r="606" spans="6:32" s="119" customFormat="1">
      <c r="F606" s="293"/>
      <c r="G606" s="293"/>
      <c r="J606" s="294"/>
      <c r="K606" s="294"/>
      <c r="L606" s="294"/>
      <c r="M606" s="319"/>
      <c r="N606" s="319"/>
      <c r="O606" s="319"/>
      <c r="P606" s="319"/>
      <c r="Q606" s="319"/>
      <c r="R606" s="319"/>
      <c r="S606" s="319"/>
      <c r="T606" s="319"/>
      <c r="U606" s="319"/>
      <c r="V606" s="319"/>
      <c r="W606" s="319"/>
      <c r="X606" s="319"/>
      <c r="Y606" s="319"/>
      <c r="Z606" s="319"/>
      <c r="AA606" s="319"/>
      <c r="AB606" s="319"/>
      <c r="AC606" s="319"/>
      <c r="AD606" s="319"/>
      <c r="AE606" s="319"/>
      <c r="AF606" s="319"/>
    </row>
    <row r="607" spans="6:32" s="119" customFormat="1">
      <c r="F607" s="293"/>
      <c r="G607" s="293"/>
      <c r="J607" s="294"/>
      <c r="K607" s="294"/>
      <c r="L607" s="294"/>
      <c r="M607" s="319"/>
      <c r="N607" s="319"/>
      <c r="O607" s="319"/>
      <c r="P607" s="319"/>
      <c r="Q607" s="319"/>
      <c r="R607" s="319"/>
      <c r="S607" s="319"/>
      <c r="T607" s="319"/>
      <c r="U607" s="319"/>
      <c r="V607" s="319"/>
      <c r="W607" s="319"/>
      <c r="X607" s="319"/>
      <c r="Y607" s="319"/>
      <c r="Z607" s="319"/>
      <c r="AA607" s="319"/>
      <c r="AB607" s="319"/>
      <c r="AC607" s="319"/>
      <c r="AD607" s="319"/>
      <c r="AE607" s="319"/>
      <c r="AF607" s="319"/>
    </row>
    <row r="608" spans="6:32" s="119" customFormat="1">
      <c r="F608" s="293"/>
      <c r="G608" s="293"/>
      <c r="J608" s="294"/>
      <c r="K608" s="294"/>
      <c r="L608" s="294"/>
      <c r="M608" s="319"/>
      <c r="N608" s="319"/>
      <c r="O608" s="319"/>
      <c r="P608" s="319"/>
      <c r="Q608" s="319"/>
      <c r="R608" s="319"/>
      <c r="S608" s="319"/>
      <c r="T608" s="319"/>
      <c r="U608" s="319"/>
      <c r="V608" s="319"/>
      <c r="W608" s="319"/>
      <c r="X608" s="319"/>
      <c r="Y608" s="319"/>
      <c r="Z608" s="319"/>
      <c r="AA608" s="319"/>
      <c r="AB608" s="319"/>
      <c r="AC608" s="319"/>
      <c r="AD608" s="319"/>
      <c r="AE608" s="319"/>
      <c r="AF608" s="319"/>
    </row>
    <row r="609" spans="6:32" s="119" customFormat="1">
      <c r="F609" s="293"/>
      <c r="G609" s="293"/>
      <c r="J609" s="294"/>
      <c r="K609" s="294"/>
      <c r="L609" s="294"/>
      <c r="M609" s="319"/>
      <c r="N609" s="319"/>
      <c r="O609" s="319"/>
      <c r="P609" s="319"/>
      <c r="Q609" s="319"/>
      <c r="R609" s="319"/>
      <c r="S609" s="319"/>
      <c r="T609" s="319"/>
      <c r="U609" s="319"/>
      <c r="V609" s="319"/>
      <c r="W609" s="319"/>
      <c r="X609" s="319"/>
      <c r="Y609" s="319"/>
      <c r="Z609" s="319"/>
      <c r="AA609" s="319"/>
      <c r="AB609" s="319"/>
      <c r="AC609" s="319"/>
      <c r="AD609" s="319"/>
      <c r="AE609" s="319"/>
      <c r="AF609" s="319"/>
    </row>
    <row r="610" spans="6:32" s="119" customFormat="1">
      <c r="F610" s="293"/>
      <c r="G610" s="293"/>
      <c r="J610" s="294"/>
      <c r="K610" s="294"/>
      <c r="L610" s="294"/>
      <c r="M610" s="319"/>
      <c r="N610" s="319"/>
      <c r="O610" s="319"/>
      <c r="P610" s="319"/>
      <c r="Q610" s="319"/>
      <c r="R610" s="319"/>
      <c r="S610" s="319"/>
      <c r="T610" s="319"/>
      <c r="U610" s="319"/>
      <c r="V610" s="319"/>
      <c r="W610" s="319"/>
      <c r="X610" s="319"/>
      <c r="Y610" s="319"/>
      <c r="Z610" s="319"/>
      <c r="AA610" s="319"/>
      <c r="AB610" s="319"/>
      <c r="AC610" s="319"/>
      <c r="AD610" s="319"/>
      <c r="AE610" s="319"/>
      <c r="AF610" s="319"/>
    </row>
    <row r="611" spans="6:32" s="119" customFormat="1">
      <c r="F611" s="293"/>
      <c r="G611" s="293"/>
      <c r="J611" s="294"/>
      <c r="K611" s="294"/>
      <c r="L611" s="294"/>
      <c r="M611" s="319"/>
      <c r="N611" s="319"/>
      <c r="O611" s="319"/>
      <c r="P611" s="319"/>
      <c r="Q611" s="319"/>
      <c r="R611" s="319"/>
      <c r="S611" s="319"/>
      <c r="T611" s="319"/>
      <c r="U611" s="319"/>
      <c r="V611" s="319"/>
      <c r="W611" s="319"/>
      <c r="X611" s="319"/>
      <c r="Y611" s="319"/>
      <c r="Z611" s="319"/>
      <c r="AA611" s="319"/>
      <c r="AB611" s="319"/>
      <c r="AC611" s="319"/>
      <c r="AD611" s="319"/>
      <c r="AE611" s="319"/>
      <c r="AF611" s="319"/>
    </row>
    <row r="612" spans="6:32" s="119" customFormat="1">
      <c r="F612" s="293"/>
      <c r="G612" s="293"/>
      <c r="J612" s="294"/>
      <c r="K612" s="294"/>
      <c r="L612" s="294"/>
      <c r="M612" s="319"/>
      <c r="N612" s="319"/>
      <c r="O612" s="319"/>
      <c r="P612" s="319"/>
      <c r="Q612" s="319"/>
      <c r="R612" s="319"/>
      <c r="S612" s="319"/>
      <c r="T612" s="319"/>
      <c r="U612" s="319"/>
      <c r="V612" s="319"/>
      <c r="W612" s="319"/>
      <c r="X612" s="319"/>
      <c r="Y612" s="319"/>
      <c r="Z612" s="319"/>
      <c r="AA612" s="319"/>
      <c r="AB612" s="319"/>
      <c r="AC612" s="319"/>
      <c r="AD612" s="319"/>
      <c r="AE612" s="319"/>
      <c r="AF612" s="319"/>
    </row>
    <row r="613" spans="6:32" s="119" customFormat="1">
      <c r="F613" s="293"/>
      <c r="G613" s="293"/>
      <c r="J613" s="294"/>
      <c r="K613" s="294"/>
      <c r="L613" s="294"/>
      <c r="M613" s="319"/>
      <c r="N613" s="319"/>
      <c r="O613" s="319"/>
      <c r="P613" s="319"/>
      <c r="Q613" s="319"/>
      <c r="R613" s="319"/>
      <c r="S613" s="319"/>
      <c r="T613" s="319"/>
      <c r="U613" s="319"/>
      <c r="V613" s="319"/>
      <c r="W613" s="319"/>
      <c r="X613" s="319"/>
      <c r="Y613" s="319"/>
      <c r="Z613" s="319"/>
      <c r="AA613" s="319"/>
      <c r="AB613" s="319"/>
      <c r="AC613" s="319"/>
      <c r="AD613" s="319"/>
      <c r="AE613" s="319"/>
      <c r="AF613" s="319"/>
    </row>
    <row r="614" spans="6:32" s="119" customFormat="1">
      <c r="F614" s="293"/>
      <c r="G614" s="293"/>
      <c r="J614" s="294"/>
      <c r="K614" s="294"/>
      <c r="L614" s="294"/>
      <c r="M614" s="319"/>
      <c r="N614" s="319"/>
      <c r="O614" s="319"/>
      <c r="P614" s="319"/>
      <c r="Q614" s="319"/>
      <c r="R614" s="319"/>
      <c r="S614" s="319"/>
      <c r="T614" s="319"/>
      <c r="U614" s="319"/>
      <c r="V614" s="319"/>
      <c r="W614" s="319"/>
      <c r="X614" s="319"/>
      <c r="Y614" s="319"/>
      <c r="Z614" s="319"/>
      <c r="AA614" s="319"/>
      <c r="AB614" s="319"/>
      <c r="AC614" s="319"/>
      <c r="AD614" s="319"/>
      <c r="AE614" s="319"/>
      <c r="AF614" s="319"/>
    </row>
    <row r="615" spans="6:32" s="119" customFormat="1">
      <c r="F615" s="293"/>
      <c r="G615" s="293"/>
      <c r="J615" s="294"/>
      <c r="K615" s="294"/>
      <c r="L615" s="294"/>
      <c r="M615" s="319"/>
      <c r="N615" s="319"/>
      <c r="O615" s="319"/>
      <c r="P615" s="319"/>
      <c r="Q615" s="319"/>
      <c r="R615" s="319"/>
      <c r="S615" s="319"/>
      <c r="T615" s="319"/>
      <c r="U615" s="319"/>
      <c r="V615" s="319"/>
      <c r="W615" s="319"/>
      <c r="X615" s="319"/>
      <c r="Y615" s="319"/>
      <c r="Z615" s="319"/>
      <c r="AA615" s="319"/>
      <c r="AB615" s="319"/>
      <c r="AC615" s="319"/>
      <c r="AD615" s="319"/>
      <c r="AE615" s="319"/>
      <c r="AF615" s="319"/>
    </row>
    <row r="616" spans="6:32" s="119" customFormat="1">
      <c r="F616" s="293"/>
      <c r="G616" s="293"/>
      <c r="J616" s="294"/>
      <c r="K616" s="294"/>
      <c r="L616" s="294"/>
      <c r="M616" s="319"/>
      <c r="N616" s="319"/>
      <c r="O616" s="319"/>
      <c r="P616" s="319"/>
      <c r="Q616" s="319"/>
      <c r="R616" s="319"/>
      <c r="S616" s="319"/>
      <c r="T616" s="319"/>
      <c r="U616" s="319"/>
      <c r="V616" s="319"/>
      <c r="W616" s="319"/>
      <c r="X616" s="319"/>
      <c r="Y616" s="319"/>
      <c r="Z616" s="319"/>
      <c r="AA616" s="319"/>
      <c r="AB616" s="319"/>
      <c r="AC616" s="319"/>
      <c r="AD616" s="319"/>
      <c r="AE616" s="319"/>
      <c r="AF616" s="319"/>
    </row>
    <row r="617" spans="6:32" s="119" customFormat="1">
      <c r="F617" s="293"/>
      <c r="G617" s="293"/>
      <c r="J617" s="294"/>
      <c r="K617" s="294"/>
      <c r="L617" s="294"/>
      <c r="M617" s="319"/>
      <c r="N617" s="319"/>
      <c r="O617" s="319"/>
      <c r="P617" s="319"/>
      <c r="Q617" s="319"/>
      <c r="R617" s="319"/>
      <c r="S617" s="319"/>
      <c r="T617" s="319"/>
      <c r="U617" s="319"/>
      <c r="V617" s="319"/>
      <c r="W617" s="319"/>
      <c r="X617" s="319"/>
      <c r="Y617" s="319"/>
      <c r="Z617" s="319"/>
      <c r="AA617" s="319"/>
      <c r="AB617" s="319"/>
      <c r="AC617" s="319"/>
      <c r="AD617" s="319"/>
      <c r="AE617" s="319"/>
      <c r="AF617" s="319"/>
    </row>
    <row r="618" spans="6:32" s="119" customFormat="1">
      <c r="F618" s="293"/>
      <c r="G618" s="293"/>
      <c r="J618" s="294"/>
      <c r="K618" s="294"/>
      <c r="L618" s="294"/>
      <c r="M618" s="319"/>
      <c r="N618" s="319"/>
      <c r="O618" s="319"/>
      <c r="P618" s="319"/>
      <c r="Q618" s="319"/>
      <c r="R618" s="319"/>
      <c r="S618" s="319"/>
      <c r="T618" s="319"/>
      <c r="U618" s="319"/>
      <c r="V618" s="319"/>
      <c r="W618" s="319"/>
      <c r="X618" s="319"/>
      <c r="Y618" s="319"/>
      <c r="Z618" s="319"/>
      <c r="AA618" s="319"/>
      <c r="AB618" s="319"/>
      <c r="AC618" s="319"/>
      <c r="AD618" s="319"/>
      <c r="AE618" s="319"/>
      <c r="AF618" s="319"/>
    </row>
    <row r="619" spans="6:32" s="119" customFormat="1">
      <c r="F619" s="293"/>
      <c r="G619" s="293"/>
      <c r="J619" s="294"/>
      <c r="K619" s="294"/>
      <c r="L619" s="294"/>
      <c r="M619" s="319"/>
      <c r="N619" s="319"/>
      <c r="O619" s="319"/>
      <c r="P619" s="319"/>
      <c r="Q619" s="319"/>
      <c r="R619" s="319"/>
      <c r="S619" s="319"/>
      <c r="T619" s="319"/>
      <c r="U619" s="319"/>
      <c r="V619" s="319"/>
      <c r="W619" s="319"/>
      <c r="X619" s="319"/>
      <c r="Y619" s="319"/>
      <c r="Z619" s="319"/>
      <c r="AA619" s="319"/>
      <c r="AB619" s="319"/>
      <c r="AC619" s="319"/>
      <c r="AD619" s="319"/>
      <c r="AE619" s="319"/>
      <c r="AF619" s="319"/>
    </row>
    <row r="620" spans="6:32" s="119" customFormat="1">
      <c r="F620" s="293"/>
      <c r="G620" s="293"/>
      <c r="J620" s="294"/>
      <c r="K620" s="294"/>
      <c r="L620" s="294"/>
      <c r="M620" s="319"/>
      <c r="N620" s="319"/>
      <c r="O620" s="319"/>
      <c r="P620" s="319"/>
      <c r="Q620" s="319"/>
      <c r="R620" s="319"/>
      <c r="S620" s="319"/>
      <c r="T620" s="319"/>
      <c r="U620" s="319"/>
      <c r="V620" s="319"/>
      <c r="W620" s="319"/>
      <c r="X620" s="319"/>
      <c r="Y620" s="319"/>
      <c r="Z620" s="319"/>
      <c r="AA620" s="319"/>
      <c r="AB620" s="319"/>
      <c r="AC620" s="319"/>
      <c r="AD620" s="319"/>
      <c r="AE620" s="319"/>
      <c r="AF620" s="319"/>
    </row>
    <row r="621" spans="6:32" s="119" customFormat="1">
      <c r="F621" s="293"/>
      <c r="G621" s="293"/>
      <c r="J621" s="294"/>
      <c r="K621" s="294"/>
      <c r="L621" s="294"/>
      <c r="M621" s="319"/>
      <c r="N621" s="319"/>
      <c r="O621" s="319"/>
      <c r="P621" s="319"/>
      <c r="Q621" s="319"/>
      <c r="R621" s="319"/>
      <c r="S621" s="319"/>
      <c r="T621" s="319"/>
      <c r="U621" s="319"/>
      <c r="V621" s="319"/>
      <c r="W621" s="319"/>
      <c r="X621" s="319"/>
      <c r="Y621" s="319"/>
      <c r="Z621" s="319"/>
      <c r="AA621" s="319"/>
      <c r="AB621" s="319"/>
      <c r="AC621" s="319"/>
      <c r="AD621" s="319"/>
      <c r="AE621" s="319"/>
      <c r="AF621" s="319"/>
    </row>
    <row r="622" spans="6:32" s="119" customFormat="1">
      <c r="F622" s="293"/>
      <c r="G622" s="293"/>
      <c r="J622" s="294"/>
      <c r="K622" s="294"/>
      <c r="L622" s="294"/>
      <c r="M622" s="319"/>
      <c r="N622" s="319"/>
      <c r="O622" s="319"/>
      <c r="P622" s="319"/>
      <c r="Q622" s="319"/>
      <c r="R622" s="319"/>
      <c r="S622" s="319"/>
      <c r="T622" s="319"/>
      <c r="U622" s="319"/>
      <c r="V622" s="319"/>
      <c r="W622" s="319"/>
      <c r="X622" s="319"/>
      <c r="Y622" s="319"/>
      <c r="Z622" s="319"/>
      <c r="AA622" s="319"/>
      <c r="AB622" s="319"/>
      <c r="AC622" s="319"/>
      <c r="AD622" s="319"/>
      <c r="AE622" s="319"/>
      <c r="AF622" s="319"/>
    </row>
    <row r="623" spans="6:32" s="119" customFormat="1">
      <c r="F623" s="293"/>
      <c r="G623" s="293"/>
      <c r="J623" s="294"/>
      <c r="K623" s="294"/>
      <c r="L623" s="294"/>
      <c r="M623" s="319"/>
      <c r="N623" s="319"/>
      <c r="O623" s="319"/>
      <c r="P623" s="319"/>
      <c r="Q623" s="319"/>
      <c r="R623" s="319"/>
      <c r="S623" s="319"/>
      <c r="T623" s="319"/>
      <c r="U623" s="319"/>
      <c r="V623" s="319"/>
      <c r="W623" s="319"/>
      <c r="X623" s="319"/>
      <c r="Y623" s="319"/>
      <c r="Z623" s="319"/>
      <c r="AA623" s="319"/>
      <c r="AB623" s="319"/>
      <c r="AC623" s="319"/>
      <c r="AD623" s="319"/>
      <c r="AE623" s="319"/>
      <c r="AF623" s="319"/>
    </row>
    <row r="624" spans="6:32" s="119" customFormat="1">
      <c r="F624" s="293"/>
      <c r="G624" s="293"/>
      <c r="J624" s="294"/>
      <c r="K624" s="294"/>
      <c r="L624" s="294"/>
      <c r="M624" s="319"/>
      <c r="N624" s="319"/>
      <c r="O624" s="319"/>
      <c r="P624" s="319"/>
      <c r="Q624" s="319"/>
      <c r="R624" s="319"/>
      <c r="S624" s="319"/>
      <c r="T624" s="319"/>
      <c r="U624" s="319"/>
      <c r="V624" s="319"/>
      <c r="W624" s="319"/>
      <c r="X624" s="319"/>
      <c r="Y624" s="319"/>
      <c r="Z624" s="319"/>
      <c r="AA624" s="319"/>
      <c r="AB624" s="319"/>
      <c r="AC624" s="319"/>
      <c r="AD624" s="319"/>
      <c r="AE624" s="319"/>
      <c r="AF624" s="319"/>
    </row>
    <row r="625" spans="6:32" s="119" customFormat="1">
      <c r="F625" s="293"/>
      <c r="G625" s="293"/>
      <c r="J625" s="294"/>
      <c r="K625" s="294"/>
      <c r="L625" s="294"/>
      <c r="M625" s="319"/>
      <c r="N625" s="319"/>
      <c r="O625" s="319"/>
      <c r="P625" s="319"/>
      <c r="Q625" s="319"/>
      <c r="R625" s="319"/>
      <c r="S625" s="319"/>
      <c r="T625" s="319"/>
      <c r="U625" s="319"/>
      <c r="V625" s="319"/>
      <c r="W625" s="319"/>
      <c r="X625" s="319"/>
      <c r="Y625" s="319"/>
      <c r="Z625" s="319"/>
      <c r="AA625" s="319"/>
      <c r="AB625" s="319"/>
      <c r="AC625" s="319"/>
      <c r="AD625" s="319"/>
      <c r="AE625" s="319"/>
      <c r="AF625" s="319"/>
    </row>
    <row r="626" spans="6:32" s="119" customFormat="1">
      <c r="F626" s="293"/>
      <c r="G626" s="293"/>
      <c r="J626" s="294"/>
      <c r="K626" s="294"/>
      <c r="L626" s="294"/>
      <c r="M626" s="319"/>
      <c r="N626" s="319"/>
      <c r="O626" s="319"/>
      <c r="P626" s="319"/>
      <c r="Q626" s="319"/>
      <c r="R626" s="319"/>
      <c r="S626" s="319"/>
      <c r="T626" s="319"/>
      <c r="U626" s="319"/>
      <c r="V626" s="319"/>
      <c r="W626" s="319"/>
      <c r="X626" s="319"/>
      <c r="Y626" s="319"/>
      <c r="Z626" s="319"/>
      <c r="AA626" s="319"/>
      <c r="AB626" s="319"/>
      <c r="AC626" s="319"/>
      <c r="AD626" s="319"/>
      <c r="AE626" s="319"/>
      <c r="AF626" s="319"/>
    </row>
    <row r="627" spans="6:32" s="119" customFormat="1">
      <c r="F627" s="293"/>
      <c r="G627" s="293"/>
      <c r="J627" s="294"/>
      <c r="K627" s="294"/>
      <c r="L627" s="294"/>
      <c r="M627" s="319"/>
      <c r="N627" s="319"/>
      <c r="O627" s="319"/>
      <c r="P627" s="319"/>
      <c r="Q627" s="319"/>
      <c r="R627" s="319"/>
      <c r="S627" s="319"/>
      <c r="T627" s="319"/>
      <c r="U627" s="319"/>
      <c r="V627" s="319"/>
      <c r="W627" s="319"/>
      <c r="X627" s="319"/>
      <c r="Y627" s="319"/>
      <c r="Z627" s="319"/>
      <c r="AA627" s="319"/>
      <c r="AB627" s="319"/>
      <c r="AC627" s="319"/>
      <c r="AD627" s="319"/>
      <c r="AE627" s="319"/>
      <c r="AF627" s="319"/>
    </row>
    <row r="628" spans="6:32" s="119" customFormat="1">
      <c r="F628" s="293"/>
      <c r="G628" s="293"/>
      <c r="J628" s="294"/>
      <c r="K628" s="294"/>
      <c r="L628" s="294"/>
      <c r="M628" s="319"/>
      <c r="N628" s="319"/>
      <c r="O628" s="319"/>
      <c r="P628" s="319"/>
      <c r="Q628" s="319"/>
      <c r="R628" s="319"/>
      <c r="S628" s="319"/>
      <c r="T628" s="319"/>
      <c r="U628" s="319"/>
      <c r="V628" s="319"/>
      <c r="W628" s="319"/>
      <c r="X628" s="319"/>
      <c r="Y628" s="319"/>
      <c r="Z628" s="319"/>
      <c r="AA628" s="319"/>
      <c r="AB628" s="319"/>
      <c r="AC628" s="319"/>
      <c r="AD628" s="319"/>
      <c r="AE628" s="319"/>
      <c r="AF628" s="319"/>
    </row>
    <row r="629" spans="6:32" s="119" customFormat="1">
      <c r="F629" s="293"/>
      <c r="G629" s="293"/>
      <c r="J629" s="294"/>
      <c r="K629" s="294"/>
      <c r="L629" s="294"/>
      <c r="M629" s="319"/>
      <c r="N629" s="319"/>
      <c r="O629" s="319"/>
      <c r="P629" s="319"/>
      <c r="Q629" s="319"/>
      <c r="R629" s="319"/>
      <c r="S629" s="319"/>
      <c r="T629" s="319"/>
      <c r="U629" s="319"/>
      <c r="V629" s="319"/>
      <c r="W629" s="319"/>
      <c r="X629" s="319"/>
      <c r="Y629" s="319"/>
      <c r="Z629" s="319"/>
      <c r="AA629" s="319"/>
      <c r="AB629" s="319"/>
      <c r="AC629" s="319"/>
      <c r="AD629" s="319"/>
      <c r="AE629" s="319"/>
      <c r="AF629" s="319"/>
    </row>
    <row r="630" spans="6:32" s="119" customFormat="1">
      <c r="F630" s="293"/>
      <c r="G630" s="293"/>
      <c r="J630" s="294"/>
      <c r="K630" s="294"/>
      <c r="L630" s="294"/>
      <c r="M630" s="319"/>
      <c r="N630" s="319"/>
      <c r="O630" s="319"/>
      <c r="P630" s="319"/>
      <c r="Q630" s="319"/>
      <c r="R630" s="319"/>
      <c r="S630" s="319"/>
      <c r="T630" s="319"/>
      <c r="U630" s="319"/>
      <c r="V630" s="319"/>
      <c r="W630" s="319"/>
      <c r="X630" s="319"/>
      <c r="Y630" s="319"/>
      <c r="Z630" s="319"/>
      <c r="AA630" s="319"/>
      <c r="AB630" s="319"/>
      <c r="AC630" s="319"/>
      <c r="AD630" s="319"/>
      <c r="AE630" s="319"/>
      <c r="AF630" s="319"/>
    </row>
    <row r="631" spans="6:32" s="119" customFormat="1">
      <c r="F631" s="293"/>
      <c r="G631" s="293"/>
      <c r="J631" s="294"/>
      <c r="K631" s="294"/>
      <c r="L631" s="294"/>
      <c r="M631" s="319"/>
      <c r="N631" s="319"/>
      <c r="O631" s="319"/>
      <c r="P631" s="319"/>
      <c r="Q631" s="319"/>
      <c r="R631" s="319"/>
      <c r="S631" s="319"/>
      <c r="T631" s="319"/>
      <c r="U631" s="319"/>
      <c r="V631" s="319"/>
      <c r="W631" s="319"/>
      <c r="X631" s="319"/>
      <c r="Y631" s="319"/>
      <c r="Z631" s="319"/>
      <c r="AA631" s="319"/>
      <c r="AB631" s="319"/>
      <c r="AC631" s="319"/>
      <c r="AD631" s="319"/>
      <c r="AE631" s="319"/>
      <c r="AF631" s="319"/>
    </row>
    <row r="632" spans="6:32" s="119" customFormat="1">
      <c r="F632" s="293"/>
      <c r="G632" s="293"/>
      <c r="J632" s="294"/>
      <c r="K632" s="294"/>
      <c r="L632" s="294"/>
      <c r="M632" s="319"/>
      <c r="N632" s="319"/>
      <c r="O632" s="319"/>
      <c r="P632" s="319"/>
      <c r="Q632" s="319"/>
      <c r="R632" s="319"/>
      <c r="S632" s="319"/>
      <c r="T632" s="319"/>
      <c r="U632" s="319"/>
      <c r="V632" s="319"/>
      <c r="W632" s="319"/>
      <c r="X632" s="319"/>
      <c r="Y632" s="319"/>
      <c r="Z632" s="319"/>
      <c r="AA632" s="319"/>
      <c r="AB632" s="319"/>
      <c r="AC632" s="319"/>
      <c r="AD632" s="319"/>
      <c r="AE632" s="319"/>
      <c r="AF632" s="319"/>
    </row>
    <row r="633" spans="6:32" s="119" customFormat="1">
      <c r="F633" s="293"/>
      <c r="G633" s="293"/>
      <c r="J633" s="294"/>
      <c r="K633" s="294"/>
      <c r="L633" s="294"/>
      <c r="M633" s="319"/>
      <c r="N633" s="319"/>
      <c r="O633" s="319"/>
      <c r="P633" s="319"/>
      <c r="Q633" s="319"/>
      <c r="R633" s="319"/>
      <c r="S633" s="319"/>
      <c r="T633" s="319"/>
      <c r="U633" s="319"/>
      <c r="V633" s="319"/>
      <c r="W633" s="319"/>
      <c r="X633" s="319"/>
      <c r="Y633" s="319"/>
      <c r="Z633" s="319"/>
      <c r="AA633" s="319"/>
      <c r="AB633" s="319"/>
      <c r="AC633" s="319"/>
      <c r="AD633" s="319"/>
      <c r="AE633" s="319"/>
      <c r="AF633" s="319"/>
    </row>
    <row r="634" spans="6:32" s="119" customFormat="1">
      <c r="F634" s="293"/>
      <c r="G634" s="293"/>
      <c r="J634" s="294"/>
      <c r="K634" s="294"/>
      <c r="L634" s="294"/>
      <c r="M634" s="319"/>
      <c r="N634" s="319"/>
      <c r="O634" s="319"/>
      <c r="P634" s="319"/>
      <c r="Q634" s="319"/>
      <c r="R634" s="319"/>
      <c r="S634" s="319"/>
      <c r="T634" s="319"/>
      <c r="U634" s="319"/>
      <c r="V634" s="319"/>
      <c r="W634" s="319"/>
      <c r="X634" s="319"/>
      <c r="Y634" s="319"/>
      <c r="Z634" s="319"/>
      <c r="AA634" s="319"/>
      <c r="AB634" s="319"/>
      <c r="AC634" s="319"/>
      <c r="AD634" s="319"/>
      <c r="AE634" s="319"/>
      <c r="AF634" s="319"/>
    </row>
    <row r="635" spans="6:32" s="119" customFormat="1">
      <c r="F635" s="293"/>
      <c r="G635" s="293"/>
      <c r="J635" s="294"/>
      <c r="K635" s="294"/>
      <c r="L635" s="294"/>
      <c r="M635" s="319"/>
      <c r="N635" s="319"/>
      <c r="O635" s="319"/>
      <c r="P635" s="319"/>
      <c r="Q635" s="319"/>
      <c r="R635" s="319"/>
      <c r="S635" s="319"/>
      <c r="T635" s="319"/>
      <c r="U635" s="319"/>
      <c r="V635" s="319"/>
      <c r="W635" s="319"/>
      <c r="X635" s="319"/>
      <c r="Y635" s="319"/>
      <c r="Z635" s="319"/>
      <c r="AA635" s="319"/>
      <c r="AB635" s="319"/>
      <c r="AC635" s="319"/>
      <c r="AD635" s="319"/>
      <c r="AE635" s="319"/>
      <c r="AF635" s="319"/>
    </row>
    <row r="636" spans="6:32" s="119" customFormat="1">
      <c r="F636" s="293"/>
      <c r="G636" s="293"/>
      <c r="J636" s="294"/>
      <c r="K636" s="294"/>
      <c r="L636" s="294"/>
      <c r="M636" s="319"/>
      <c r="N636" s="319"/>
      <c r="O636" s="319"/>
      <c r="P636" s="319"/>
      <c r="Q636" s="319"/>
      <c r="R636" s="319"/>
      <c r="S636" s="319"/>
      <c r="T636" s="319"/>
      <c r="U636" s="319"/>
      <c r="V636" s="319"/>
      <c r="W636" s="319"/>
      <c r="X636" s="319"/>
      <c r="Y636" s="319"/>
      <c r="Z636" s="319"/>
      <c r="AA636" s="319"/>
      <c r="AB636" s="319"/>
      <c r="AC636" s="319"/>
      <c r="AD636" s="319"/>
      <c r="AE636" s="319"/>
      <c r="AF636" s="319"/>
    </row>
    <row r="637" spans="6:32" s="119" customFormat="1">
      <c r="F637" s="293"/>
      <c r="G637" s="293"/>
      <c r="J637" s="294"/>
      <c r="K637" s="294"/>
      <c r="L637" s="294"/>
      <c r="M637" s="319"/>
      <c r="N637" s="319"/>
      <c r="O637" s="319"/>
      <c r="P637" s="319"/>
      <c r="Q637" s="319"/>
      <c r="R637" s="319"/>
      <c r="S637" s="319"/>
      <c r="T637" s="319"/>
      <c r="U637" s="319"/>
      <c r="V637" s="319"/>
      <c r="W637" s="319"/>
      <c r="X637" s="319"/>
      <c r="Y637" s="319"/>
      <c r="Z637" s="319"/>
      <c r="AA637" s="319"/>
      <c r="AB637" s="319"/>
      <c r="AC637" s="319"/>
      <c r="AD637" s="319"/>
      <c r="AE637" s="319"/>
      <c r="AF637" s="319"/>
    </row>
    <row r="638" spans="6:32" s="119" customFormat="1">
      <c r="F638" s="293"/>
      <c r="G638" s="293"/>
      <c r="J638" s="294"/>
      <c r="K638" s="294"/>
      <c r="L638" s="294"/>
      <c r="M638" s="319"/>
      <c r="N638" s="319"/>
      <c r="O638" s="319"/>
      <c r="P638" s="319"/>
      <c r="Q638" s="319"/>
      <c r="R638" s="319"/>
      <c r="S638" s="319"/>
      <c r="T638" s="319"/>
      <c r="U638" s="319"/>
      <c r="V638" s="319"/>
      <c r="W638" s="319"/>
      <c r="X638" s="319"/>
      <c r="Y638" s="319"/>
      <c r="Z638" s="319"/>
      <c r="AA638" s="319"/>
      <c r="AB638" s="319"/>
      <c r="AC638" s="319"/>
      <c r="AD638" s="319"/>
      <c r="AE638" s="319"/>
      <c r="AF638" s="319"/>
    </row>
    <row r="639" spans="6:32" s="119" customFormat="1">
      <c r="F639" s="293"/>
      <c r="G639" s="293"/>
      <c r="J639" s="294"/>
      <c r="K639" s="294"/>
      <c r="L639" s="294"/>
      <c r="M639" s="319"/>
      <c r="N639" s="319"/>
      <c r="O639" s="319"/>
      <c r="P639" s="319"/>
      <c r="Q639" s="319"/>
      <c r="R639" s="319"/>
      <c r="S639" s="319"/>
      <c r="T639" s="319"/>
      <c r="U639" s="319"/>
      <c r="V639" s="319"/>
      <c r="W639" s="319"/>
      <c r="X639" s="319"/>
      <c r="Y639" s="319"/>
      <c r="Z639" s="319"/>
      <c r="AA639" s="319"/>
      <c r="AB639" s="319"/>
      <c r="AC639" s="319"/>
      <c r="AD639" s="319"/>
      <c r="AE639" s="319"/>
      <c r="AF639" s="319"/>
    </row>
    <row r="640" spans="6:32" s="119" customFormat="1">
      <c r="F640" s="293"/>
      <c r="G640" s="293"/>
      <c r="J640" s="294"/>
      <c r="K640" s="294"/>
      <c r="L640" s="294"/>
      <c r="M640" s="319"/>
      <c r="N640" s="319"/>
      <c r="O640" s="319"/>
      <c r="P640" s="319"/>
      <c r="Q640" s="319"/>
      <c r="R640" s="319"/>
      <c r="S640" s="319"/>
      <c r="T640" s="319"/>
      <c r="U640" s="319"/>
      <c r="V640" s="319"/>
      <c r="W640" s="319"/>
      <c r="X640" s="319"/>
      <c r="Y640" s="319"/>
      <c r="Z640" s="319"/>
      <c r="AA640" s="319"/>
      <c r="AB640" s="319"/>
      <c r="AC640" s="319"/>
      <c r="AD640" s="319"/>
      <c r="AE640" s="319"/>
      <c r="AF640" s="319"/>
    </row>
    <row r="641" spans="6:32" s="119" customFormat="1">
      <c r="F641" s="293"/>
      <c r="G641" s="293"/>
      <c r="J641" s="294"/>
      <c r="K641" s="294"/>
      <c r="L641" s="294"/>
      <c r="M641" s="319"/>
      <c r="N641" s="319"/>
      <c r="O641" s="319"/>
      <c r="P641" s="319"/>
      <c r="Q641" s="319"/>
      <c r="R641" s="319"/>
      <c r="S641" s="319"/>
      <c r="T641" s="319"/>
      <c r="U641" s="319"/>
      <c r="V641" s="319"/>
      <c r="W641" s="319"/>
      <c r="X641" s="319"/>
      <c r="Y641" s="319"/>
      <c r="Z641" s="319"/>
      <c r="AA641" s="319"/>
      <c r="AB641" s="319"/>
      <c r="AC641" s="319"/>
      <c r="AD641" s="319"/>
      <c r="AE641" s="319"/>
      <c r="AF641" s="319"/>
    </row>
    <row r="642" spans="6:32" s="119" customFormat="1">
      <c r="F642" s="293"/>
      <c r="G642" s="293"/>
      <c r="J642" s="294"/>
      <c r="K642" s="294"/>
      <c r="L642" s="294"/>
      <c r="M642" s="319"/>
      <c r="N642" s="319"/>
      <c r="O642" s="319"/>
      <c r="P642" s="319"/>
      <c r="Q642" s="319"/>
      <c r="R642" s="319"/>
      <c r="S642" s="319"/>
      <c r="T642" s="319"/>
      <c r="U642" s="319"/>
      <c r="V642" s="319"/>
      <c r="W642" s="319"/>
      <c r="X642" s="319"/>
      <c r="Y642" s="319"/>
      <c r="Z642" s="319"/>
      <c r="AA642" s="319"/>
      <c r="AB642" s="319"/>
      <c r="AC642" s="319"/>
      <c r="AD642" s="319"/>
      <c r="AE642" s="319"/>
      <c r="AF642" s="319"/>
    </row>
    <row r="643" spans="6:32" s="119" customFormat="1">
      <c r="F643" s="293"/>
      <c r="G643" s="293"/>
      <c r="J643" s="294"/>
      <c r="K643" s="294"/>
      <c r="L643" s="294"/>
      <c r="M643" s="319"/>
      <c r="N643" s="319"/>
      <c r="O643" s="319"/>
      <c r="P643" s="319"/>
      <c r="Q643" s="319"/>
      <c r="R643" s="319"/>
      <c r="S643" s="319"/>
      <c r="T643" s="319"/>
      <c r="U643" s="319"/>
      <c r="V643" s="319"/>
      <c r="W643" s="319"/>
      <c r="X643" s="319"/>
      <c r="Y643" s="319"/>
      <c r="Z643" s="319"/>
      <c r="AA643" s="319"/>
      <c r="AB643" s="319"/>
      <c r="AC643" s="319"/>
      <c r="AD643" s="319"/>
      <c r="AE643" s="319"/>
      <c r="AF643" s="319"/>
    </row>
    <row r="644" spans="6:32" s="119" customFormat="1">
      <c r="F644" s="293"/>
      <c r="G644" s="293"/>
      <c r="J644" s="294"/>
      <c r="K644" s="294"/>
      <c r="L644" s="294"/>
      <c r="M644" s="319"/>
      <c r="N644" s="319"/>
      <c r="O644" s="319"/>
      <c r="P644" s="319"/>
      <c r="Q644" s="319"/>
      <c r="R644" s="319"/>
      <c r="S644" s="319"/>
      <c r="T644" s="319"/>
      <c r="U644" s="319"/>
      <c r="V644" s="319"/>
      <c r="W644" s="319"/>
      <c r="X644" s="319"/>
      <c r="Y644" s="319"/>
      <c r="Z644" s="319"/>
      <c r="AA644" s="319"/>
      <c r="AB644" s="319"/>
      <c r="AC644" s="319"/>
      <c r="AD644" s="319"/>
      <c r="AE644" s="319"/>
      <c r="AF644" s="319"/>
    </row>
    <row r="645" spans="6:32" s="119" customFormat="1">
      <c r="F645" s="293"/>
      <c r="G645" s="293"/>
      <c r="J645" s="294"/>
      <c r="K645" s="294"/>
      <c r="L645" s="294"/>
      <c r="M645" s="319"/>
      <c r="N645" s="319"/>
      <c r="O645" s="319"/>
      <c r="P645" s="319"/>
      <c r="Q645" s="319"/>
      <c r="R645" s="319"/>
      <c r="S645" s="319"/>
      <c r="T645" s="319"/>
      <c r="U645" s="319"/>
      <c r="V645" s="319"/>
      <c r="W645" s="319"/>
      <c r="X645" s="319"/>
      <c r="Y645" s="319"/>
      <c r="Z645" s="319"/>
      <c r="AA645" s="319"/>
      <c r="AB645" s="319"/>
      <c r="AC645" s="319"/>
      <c r="AD645" s="319"/>
      <c r="AE645" s="319"/>
      <c r="AF645" s="319"/>
    </row>
    <row r="646" spans="6:32" s="119" customFormat="1">
      <c r="F646" s="293"/>
      <c r="G646" s="293"/>
      <c r="J646" s="294"/>
      <c r="K646" s="294"/>
      <c r="L646" s="294"/>
      <c r="M646" s="319"/>
      <c r="N646" s="319"/>
      <c r="O646" s="319"/>
      <c r="P646" s="319"/>
      <c r="Q646" s="319"/>
      <c r="R646" s="319"/>
      <c r="S646" s="319"/>
      <c r="T646" s="319"/>
      <c r="U646" s="319"/>
      <c r="V646" s="319"/>
      <c r="W646" s="319"/>
      <c r="X646" s="319"/>
      <c r="Y646" s="319"/>
      <c r="Z646" s="319"/>
      <c r="AA646" s="319"/>
      <c r="AB646" s="319"/>
      <c r="AC646" s="319"/>
      <c r="AD646" s="319"/>
      <c r="AE646" s="319"/>
      <c r="AF646" s="319"/>
    </row>
    <row r="647" spans="6:32" s="119" customFormat="1">
      <c r="F647" s="293"/>
      <c r="G647" s="293"/>
      <c r="J647" s="294"/>
      <c r="K647" s="294"/>
      <c r="L647" s="294"/>
      <c r="M647" s="319"/>
      <c r="N647" s="319"/>
      <c r="O647" s="319"/>
      <c r="P647" s="319"/>
      <c r="Q647" s="319"/>
      <c r="R647" s="319"/>
      <c r="S647" s="319"/>
      <c r="T647" s="319"/>
      <c r="U647" s="319"/>
      <c r="V647" s="319"/>
      <c r="W647" s="319"/>
      <c r="X647" s="319"/>
      <c r="Y647" s="319"/>
      <c r="Z647" s="319"/>
      <c r="AA647" s="319"/>
      <c r="AB647" s="319"/>
      <c r="AC647" s="319"/>
      <c r="AD647" s="319"/>
      <c r="AE647" s="319"/>
      <c r="AF647" s="319"/>
    </row>
    <row r="648" spans="6:32" s="119" customFormat="1">
      <c r="F648" s="293"/>
      <c r="G648" s="293"/>
      <c r="J648" s="294"/>
      <c r="K648" s="294"/>
      <c r="L648" s="294"/>
      <c r="M648" s="319"/>
      <c r="N648" s="319"/>
      <c r="O648" s="319"/>
      <c r="P648" s="319"/>
      <c r="Q648" s="319"/>
      <c r="R648" s="319"/>
      <c r="S648" s="319"/>
      <c r="T648" s="319"/>
      <c r="U648" s="319"/>
      <c r="V648" s="319"/>
      <c r="W648" s="319"/>
      <c r="X648" s="319"/>
      <c r="Y648" s="319"/>
      <c r="Z648" s="319"/>
      <c r="AA648" s="319"/>
      <c r="AB648" s="319"/>
      <c r="AC648" s="319"/>
      <c r="AD648" s="319"/>
      <c r="AE648" s="319"/>
      <c r="AF648" s="319"/>
    </row>
    <row r="649" spans="6:32" s="119" customFormat="1">
      <c r="F649" s="293"/>
      <c r="G649" s="293"/>
      <c r="J649" s="294"/>
      <c r="K649" s="294"/>
      <c r="L649" s="294"/>
      <c r="M649" s="319"/>
      <c r="N649" s="319"/>
      <c r="O649" s="319"/>
      <c r="P649" s="319"/>
      <c r="Q649" s="319"/>
      <c r="R649" s="319"/>
      <c r="S649" s="319"/>
      <c r="T649" s="319"/>
      <c r="U649" s="319"/>
      <c r="V649" s="319"/>
      <c r="W649" s="319"/>
      <c r="X649" s="319"/>
      <c r="Y649" s="319"/>
      <c r="Z649" s="319"/>
      <c r="AA649" s="319"/>
      <c r="AB649" s="319"/>
      <c r="AC649" s="319"/>
      <c r="AD649" s="319"/>
      <c r="AE649" s="319"/>
      <c r="AF649" s="319"/>
    </row>
    <row r="650" spans="6:32" s="119" customFormat="1">
      <c r="F650" s="293"/>
      <c r="G650" s="293"/>
      <c r="J650" s="294"/>
      <c r="K650" s="294"/>
      <c r="L650" s="294"/>
      <c r="M650" s="319"/>
      <c r="N650" s="319"/>
      <c r="O650" s="319"/>
      <c r="P650" s="319"/>
      <c r="Q650" s="319"/>
      <c r="R650" s="319"/>
      <c r="S650" s="319"/>
      <c r="T650" s="319"/>
      <c r="U650" s="319"/>
      <c r="V650" s="319"/>
      <c r="W650" s="319"/>
      <c r="X650" s="319"/>
      <c r="Y650" s="319"/>
      <c r="Z650" s="319"/>
      <c r="AA650" s="319"/>
      <c r="AB650" s="319"/>
      <c r="AC650" s="319"/>
      <c r="AD650" s="319"/>
      <c r="AE650" s="319"/>
      <c r="AF650" s="319"/>
    </row>
    <row r="651" spans="6:32" s="119" customFormat="1">
      <c r="F651" s="293"/>
      <c r="G651" s="293"/>
      <c r="J651" s="294"/>
      <c r="K651" s="294"/>
      <c r="L651" s="294"/>
      <c r="M651" s="319"/>
      <c r="N651" s="319"/>
      <c r="O651" s="319"/>
      <c r="P651" s="319"/>
      <c r="Q651" s="319"/>
      <c r="R651" s="319"/>
      <c r="S651" s="319"/>
      <c r="T651" s="319"/>
      <c r="U651" s="319"/>
      <c r="V651" s="319"/>
      <c r="W651" s="319"/>
      <c r="X651" s="319"/>
      <c r="Y651" s="319"/>
      <c r="Z651" s="319"/>
      <c r="AA651" s="319"/>
      <c r="AB651" s="319"/>
      <c r="AC651" s="319"/>
      <c r="AD651" s="319"/>
      <c r="AE651" s="319"/>
      <c r="AF651" s="319"/>
    </row>
    <row r="652" spans="6:32" s="119" customFormat="1">
      <c r="F652" s="293"/>
      <c r="G652" s="293"/>
      <c r="J652" s="294"/>
      <c r="K652" s="294"/>
      <c r="L652" s="294"/>
      <c r="M652" s="319"/>
      <c r="N652" s="319"/>
      <c r="O652" s="319"/>
      <c r="P652" s="319"/>
      <c r="Q652" s="319"/>
      <c r="R652" s="319"/>
      <c r="S652" s="319"/>
      <c r="T652" s="319"/>
      <c r="U652" s="319"/>
      <c r="V652" s="319"/>
      <c r="W652" s="319"/>
      <c r="X652" s="319"/>
      <c r="Y652" s="319"/>
      <c r="Z652" s="319"/>
      <c r="AA652" s="319"/>
      <c r="AB652" s="319"/>
      <c r="AC652" s="319"/>
      <c r="AD652" s="319"/>
      <c r="AE652" s="319"/>
      <c r="AF652" s="319"/>
    </row>
    <row r="653" spans="6:32" s="119" customFormat="1">
      <c r="F653" s="293"/>
      <c r="G653" s="293"/>
      <c r="J653" s="294"/>
      <c r="K653" s="294"/>
      <c r="L653" s="294"/>
      <c r="M653" s="319"/>
      <c r="N653" s="319"/>
      <c r="O653" s="319"/>
      <c r="P653" s="319"/>
      <c r="Q653" s="319"/>
      <c r="R653" s="319"/>
      <c r="S653" s="319"/>
      <c r="T653" s="319"/>
      <c r="U653" s="319"/>
      <c r="V653" s="319"/>
      <c r="W653" s="319"/>
      <c r="X653" s="319"/>
      <c r="Y653" s="319"/>
      <c r="Z653" s="319"/>
      <c r="AA653" s="319"/>
      <c r="AB653" s="319"/>
      <c r="AC653" s="319"/>
      <c r="AD653" s="319"/>
      <c r="AE653" s="319"/>
      <c r="AF653" s="319"/>
    </row>
    <row r="654" spans="6:32" s="119" customFormat="1">
      <c r="F654" s="293"/>
      <c r="G654" s="293"/>
      <c r="J654" s="294"/>
      <c r="K654" s="294"/>
      <c r="L654" s="294"/>
      <c r="M654" s="319"/>
      <c r="N654" s="319"/>
      <c r="O654" s="319"/>
      <c r="P654" s="319"/>
      <c r="Q654" s="319"/>
      <c r="R654" s="319"/>
      <c r="S654" s="319"/>
      <c r="T654" s="319"/>
      <c r="U654" s="319"/>
      <c r="V654" s="319"/>
      <c r="W654" s="319"/>
      <c r="X654" s="319"/>
      <c r="Y654" s="319"/>
      <c r="Z654" s="319"/>
      <c r="AA654" s="319"/>
      <c r="AB654" s="319"/>
      <c r="AC654" s="319"/>
      <c r="AD654" s="319"/>
      <c r="AE654" s="319"/>
      <c r="AF654" s="319"/>
    </row>
    <row r="655" spans="6:32" s="119" customFormat="1">
      <c r="F655" s="293"/>
      <c r="G655" s="293"/>
      <c r="J655" s="294"/>
      <c r="K655" s="294"/>
      <c r="L655" s="294"/>
      <c r="M655" s="319"/>
      <c r="N655" s="319"/>
      <c r="O655" s="319"/>
      <c r="P655" s="319"/>
      <c r="Q655" s="319"/>
      <c r="R655" s="319"/>
      <c r="S655" s="319"/>
      <c r="T655" s="319"/>
      <c r="U655" s="319"/>
      <c r="V655" s="319"/>
      <c r="W655" s="319"/>
      <c r="X655" s="319"/>
      <c r="Y655" s="319"/>
      <c r="Z655" s="319"/>
      <c r="AA655" s="319"/>
      <c r="AB655" s="319"/>
      <c r="AC655" s="319"/>
      <c r="AD655" s="319"/>
      <c r="AE655" s="319"/>
      <c r="AF655" s="319"/>
    </row>
    <row r="656" spans="6:32" s="119" customFormat="1">
      <c r="F656" s="293"/>
      <c r="G656" s="293"/>
      <c r="J656" s="294"/>
      <c r="K656" s="294"/>
      <c r="L656" s="294"/>
      <c r="M656" s="319"/>
      <c r="N656" s="319"/>
      <c r="O656" s="319"/>
      <c r="P656" s="319"/>
      <c r="Q656" s="319"/>
      <c r="R656" s="319"/>
      <c r="S656" s="319"/>
      <c r="T656" s="319"/>
      <c r="U656" s="319"/>
      <c r="V656" s="319"/>
      <c r="W656" s="319"/>
      <c r="X656" s="319"/>
      <c r="Y656" s="319"/>
      <c r="Z656" s="319"/>
      <c r="AA656" s="319"/>
      <c r="AB656" s="319"/>
      <c r="AC656" s="319"/>
      <c r="AD656" s="319"/>
      <c r="AE656" s="319"/>
      <c r="AF656" s="319"/>
    </row>
    <row r="657" spans="6:32" s="119" customFormat="1">
      <c r="F657" s="293"/>
      <c r="G657" s="293"/>
      <c r="J657" s="294"/>
      <c r="K657" s="294"/>
      <c r="L657" s="294"/>
      <c r="M657" s="319"/>
      <c r="N657" s="319"/>
      <c r="O657" s="319"/>
      <c r="P657" s="319"/>
      <c r="Q657" s="319"/>
      <c r="R657" s="319"/>
      <c r="S657" s="319"/>
      <c r="T657" s="319"/>
      <c r="U657" s="319"/>
      <c r="V657" s="319"/>
      <c r="W657" s="319"/>
      <c r="X657" s="319"/>
      <c r="Y657" s="319"/>
      <c r="Z657" s="319"/>
      <c r="AA657" s="319"/>
      <c r="AB657" s="319"/>
      <c r="AC657" s="319"/>
      <c r="AD657" s="319"/>
      <c r="AE657" s="319"/>
      <c r="AF657" s="319"/>
    </row>
    <row r="658" spans="6:32" s="119" customFormat="1">
      <c r="F658" s="293"/>
      <c r="G658" s="293"/>
      <c r="J658" s="294"/>
      <c r="K658" s="294"/>
      <c r="L658" s="294"/>
      <c r="M658" s="319"/>
      <c r="N658" s="319"/>
      <c r="O658" s="319"/>
      <c r="P658" s="319"/>
      <c r="Q658" s="319"/>
      <c r="R658" s="319"/>
      <c r="S658" s="319"/>
      <c r="T658" s="319"/>
      <c r="U658" s="319"/>
      <c r="V658" s="319"/>
      <c r="W658" s="319"/>
      <c r="X658" s="319"/>
      <c r="Y658" s="319"/>
      <c r="Z658" s="319"/>
      <c r="AA658" s="319"/>
      <c r="AB658" s="319"/>
      <c r="AC658" s="319"/>
      <c r="AD658" s="319"/>
      <c r="AE658" s="319"/>
      <c r="AF658" s="319"/>
    </row>
    <row r="659" spans="6:32" s="119" customFormat="1">
      <c r="F659" s="293"/>
      <c r="G659" s="293"/>
      <c r="J659" s="294"/>
      <c r="K659" s="294"/>
      <c r="L659" s="294"/>
      <c r="M659" s="319"/>
      <c r="N659" s="319"/>
      <c r="O659" s="319"/>
      <c r="P659" s="319"/>
      <c r="Q659" s="319"/>
      <c r="R659" s="319"/>
      <c r="S659" s="319"/>
      <c r="T659" s="319"/>
      <c r="U659" s="319"/>
      <c r="V659" s="319"/>
      <c r="W659" s="319"/>
      <c r="X659" s="319"/>
      <c r="Y659" s="319"/>
      <c r="Z659" s="319"/>
      <c r="AA659" s="319"/>
      <c r="AB659" s="319"/>
      <c r="AC659" s="319"/>
      <c r="AD659" s="319"/>
      <c r="AE659" s="319"/>
      <c r="AF659" s="319"/>
    </row>
    <row r="660" spans="6:32" s="119" customFormat="1">
      <c r="F660" s="293"/>
      <c r="G660" s="293"/>
      <c r="J660" s="294"/>
      <c r="K660" s="294"/>
      <c r="L660" s="294"/>
      <c r="M660" s="319"/>
      <c r="N660" s="319"/>
      <c r="O660" s="319"/>
      <c r="P660" s="319"/>
      <c r="Q660" s="319"/>
      <c r="R660" s="319"/>
      <c r="S660" s="319"/>
      <c r="T660" s="319"/>
      <c r="U660" s="319"/>
      <c r="V660" s="319"/>
      <c r="W660" s="319"/>
      <c r="X660" s="319"/>
      <c r="Y660" s="319"/>
      <c r="Z660" s="319"/>
      <c r="AA660" s="319"/>
      <c r="AB660" s="319"/>
      <c r="AC660" s="319"/>
      <c r="AD660" s="319"/>
      <c r="AE660" s="319"/>
      <c r="AF660" s="319"/>
    </row>
    <row r="661" spans="6:32" s="119" customFormat="1">
      <c r="F661" s="293"/>
      <c r="G661" s="293"/>
      <c r="J661" s="294"/>
      <c r="K661" s="294"/>
      <c r="L661" s="294"/>
      <c r="M661" s="319"/>
      <c r="N661" s="319"/>
      <c r="O661" s="319"/>
      <c r="P661" s="319"/>
      <c r="Q661" s="319"/>
      <c r="R661" s="319"/>
      <c r="S661" s="319"/>
      <c r="T661" s="319"/>
      <c r="U661" s="319"/>
      <c r="V661" s="319"/>
      <c r="W661" s="319"/>
      <c r="X661" s="319"/>
      <c r="Y661" s="319"/>
      <c r="Z661" s="319"/>
      <c r="AA661" s="319"/>
      <c r="AB661" s="319"/>
      <c r="AC661" s="319"/>
      <c r="AD661" s="319"/>
      <c r="AE661" s="319"/>
      <c r="AF661" s="319"/>
    </row>
    <row r="662" spans="6:32" s="119" customFormat="1">
      <c r="F662" s="293"/>
      <c r="G662" s="293"/>
      <c r="J662" s="294"/>
      <c r="K662" s="294"/>
      <c r="L662" s="294"/>
      <c r="M662" s="319"/>
      <c r="N662" s="319"/>
      <c r="O662" s="319"/>
      <c r="P662" s="319"/>
      <c r="Q662" s="319"/>
      <c r="R662" s="319"/>
      <c r="S662" s="319"/>
      <c r="T662" s="319"/>
      <c r="U662" s="319"/>
      <c r="V662" s="319"/>
      <c r="W662" s="319"/>
      <c r="X662" s="319"/>
      <c r="Y662" s="319"/>
      <c r="Z662" s="319"/>
      <c r="AA662" s="319"/>
      <c r="AB662" s="319"/>
      <c r="AC662" s="319"/>
      <c r="AD662" s="319"/>
      <c r="AE662" s="319"/>
      <c r="AF662" s="319"/>
    </row>
    <row r="663" spans="6:32" s="119" customFormat="1">
      <c r="F663" s="293"/>
      <c r="G663" s="293"/>
      <c r="J663" s="294"/>
      <c r="K663" s="294"/>
      <c r="L663" s="294"/>
      <c r="M663" s="319"/>
      <c r="N663" s="319"/>
      <c r="O663" s="319"/>
      <c r="P663" s="319"/>
      <c r="Q663" s="319"/>
      <c r="R663" s="319"/>
      <c r="S663" s="319"/>
      <c r="T663" s="319"/>
      <c r="U663" s="319"/>
      <c r="V663" s="319"/>
      <c r="W663" s="319"/>
      <c r="X663" s="319"/>
      <c r="Y663" s="319"/>
      <c r="Z663" s="319"/>
      <c r="AA663" s="319"/>
      <c r="AB663" s="319"/>
      <c r="AC663" s="319"/>
      <c r="AD663" s="319"/>
      <c r="AE663" s="319"/>
      <c r="AF663" s="319"/>
    </row>
    <row r="664" spans="6:32" s="119" customFormat="1">
      <c r="F664" s="293"/>
      <c r="G664" s="293"/>
      <c r="J664" s="294"/>
      <c r="K664" s="294"/>
      <c r="L664" s="294"/>
      <c r="M664" s="319"/>
      <c r="N664" s="319"/>
      <c r="O664" s="319"/>
      <c r="P664" s="319"/>
      <c r="Q664" s="319"/>
      <c r="R664" s="319"/>
      <c r="S664" s="319"/>
      <c r="T664" s="319"/>
      <c r="U664" s="319"/>
      <c r="V664" s="319"/>
      <c r="W664" s="319"/>
      <c r="X664" s="319"/>
      <c r="Y664" s="319"/>
      <c r="Z664" s="319"/>
      <c r="AA664" s="319"/>
      <c r="AB664" s="319"/>
      <c r="AC664" s="319"/>
      <c r="AD664" s="319"/>
      <c r="AE664" s="319"/>
      <c r="AF664" s="319"/>
    </row>
    <row r="665" spans="6:32" s="119" customFormat="1">
      <c r="F665" s="293"/>
      <c r="G665" s="293"/>
      <c r="J665" s="294"/>
      <c r="K665" s="294"/>
      <c r="L665" s="294"/>
      <c r="M665" s="319"/>
      <c r="N665" s="319"/>
      <c r="O665" s="319"/>
      <c r="P665" s="319"/>
      <c r="Q665" s="319"/>
      <c r="R665" s="319"/>
      <c r="S665" s="319"/>
      <c r="T665" s="319"/>
      <c r="U665" s="319"/>
      <c r="V665" s="319"/>
      <c r="W665" s="319"/>
      <c r="X665" s="319"/>
      <c r="Y665" s="319"/>
      <c r="Z665" s="319"/>
      <c r="AA665" s="319"/>
      <c r="AB665" s="319"/>
      <c r="AC665" s="319"/>
      <c r="AD665" s="319"/>
      <c r="AE665" s="319"/>
      <c r="AF665" s="319"/>
    </row>
    <row r="666" spans="6:32" s="119" customFormat="1">
      <c r="F666" s="293"/>
      <c r="G666" s="293"/>
      <c r="J666" s="294"/>
      <c r="K666" s="294"/>
      <c r="L666" s="294"/>
      <c r="M666" s="319"/>
      <c r="N666" s="319"/>
      <c r="O666" s="319"/>
      <c r="P666" s="319"/>
      <c r="Q666" s="319"/>
      <c r="R666" s="319"/>
      <c r="S666" s="319"/>
      <c r="T666" s="319"/>
      <c r="U666" s="319"/>
      <c r="V666" s="319"/>
      <c r="W666" s="319"/>
      <c r="X666" s="319"/>
      <c r="Y666" s="319"/>
      <c r="Z666" s="319"/>
      <c r="AA666" s="319"/>
      <c r="AB666" s="319"/>
      <c r="AC666" s="319"/>
      <c r="AD666" s="319"/>
      <c r="AE666" s="319"/>
      <c r="AF666" s="319"/>
    </row>
    <row r="667" spans="6:32" s="119" customFormat="1">
      <c r="F667" s="293"/>
      <c r="G667" s="293"/>
      <c r="J667" s="294"/>
      <c r="K667" s="294"/>
      <c r="L667" s="294"/>
      <c r="M667" s="319"/>
      <c r="N667" s="319"/>
      <c r="O667" s="319"/>
      <c r="P667" s="319"/>
      <c r="Q667" s="319"/>
      <c r="R667" s="319"/>
      <c r="S667" s="319"/>
      <c r="T667" s="319"/>
      <c r="U667" s="319"/>
      <c r="V667" s="319"/>
      <c r="W667" s="319"/>
      <c r="X667" s="319"/>
      <c r="Y667" s="319"/>
      <c r="Z667" s="319"/>
      <c r="AA667" s="319"/>
      <c r="AB667" s="319"/>
      <c r="AC667" s="319"/>
      <c r="AD667" s="319"/>
      <c r="AE667" s="319"/>
      <c r="AF667" s="319"/>
    </row>
    <row r="668" spans="6:32" s="119" customFormat="1">
      <c r="F668" s="293"/>
      <c r="G668" s="293"/>
      <c r="J668" s="294"/>
      <c r="K668" s="294"/>
      <c r="L668" s="294"/>
      <c r="M668" s="319"/>
      <c r="N668" s="319"/>
      <c r="O668" s="319"/>
      <c r="P668" s="319"/>
      <c r="Q668" s="319"/>
      <c r="R668" s="319"/>
      <c r="S668" s="319"/>
      <c r="T668" s="319"/>
      <c r="U668" s="319"/>
      <c r="V668" s="319"/>
      <c r="W668" s="319"/>
      <c r="X668" s="319"/>
      <c r="Y668" s="319"/>
      <c r="Z668" s="319"/>
      <c r="AA668" s="319"/>
      <c r="AB668" s="319"/>
      <c r="AC668" s="319"/>
      <c r="AD668" s="319"/>
      <c r="AE668" s="319"/>
      <c r="AF668" s="319"/>
    </row>
    <row r="669" spans="6:32" s="119" customFormat="1">
      <c r="F669" s="293"/>
      <c r="G669" s="293"/>
      <c r="J669" s="294"/>
      <c r="K669" s="294"/>
      <c r="L669" s="294"/>
      <c r="M669" s="319"/>
      <c r="N669" s="319"/>
      <c r="O669" s="319"/>
      <c r="P669" s="319"/>
      <c r="Q669" s="319"/>
      <c r="R669" s="319"/>
      <c r="S669" s="319"/>
      <c r="T669" s="319"/>
      <c r="U669" s="319"/>
      <c r="V669" s="319"/>
      <c r="W669" s="319"/>
      <c r="X669" s="319"/>
      <c r="Y669" s="319"/>
      <c r="Z669" s="319"/>
      <c r="AA669" s="319"/>
      <c r="AB669" s="319"/>
      <c r="AC669" s="319"/>
      <c r="AD669" s="319"/>
      <c r="AE669" s="319"/>
      <c r="AF669" s="319"/>
    </row>
    <row r="670" spans="6:32" s="119" customFormat="1">
      <c r="F670" s="293"/>
      <c r="G670" s="293"/>
      <c r="J670" s="294"/>
      <c r="K670" s="294"/>
      <c r="L670" s="294"/>
      <c r="M670" s="319"/>
      <c r="N670" s="319"/>
      <c r="O670" s="319"/>
      <c r="P670" s="319"/>
      <c r="Q670" s="319"/>
      <c r="R670" s="319"/>
      <c r="S670" s="319"/>
      <c r="T670" s="319"/>
      <c r="U670" s="319"/>
      <c r="V670" s="319"/>
      <c r="W670" s="319"/>
      <c r="X670" s="319"/>
      <c r="Y670" s="319"/>
      <c r="Z670" s="319"/>
      <c r="AA670" s="319"/>
      <c r="AB670" s="319"/>
      <c r="AC670" s="319"/>
      <c r="AD670" s="319"/>
      <c r="AE670" s="319"/>
      <c r="AF670" s="319"/>
    </row>
    <row r="671" spans="6:32" s="119" customFormat="1">
      <c r="F671" s="293"/>
      <c r="G671" s="293"/>
      <c r="J671" s="294"/>
      <c r="K671" s="294"/>
      <c r="L671" s="294"/>
      <c r="M671" s="319"/>
      <c r="N671" s="319"/>
      <c r="O671" s="319"/>
      <c r="P671" s="319"/>
      <c r="Q671" s="319"/>
      <c r="R671" s="319"/>
      <c r="S671" s="319"/>
      <c r="T671" s="319"/>
      <c r="U671" s="319"/>
      <c r="V671" s="319"/>
      <c r="W671" s="319"/>
      <c r="X671" s="319"/>
      <c r="Y671" s="319"/>
      <c r="Z671" s="319"/>
      <c r="AA671" s="319"/>
      <c r="AB671" s="319"/>
      <c r="AC671" s="319"/>
      <c r="AD671" s="319"/>
      <c r="AE671" s="319"/>
      <c r="AF671" s="319"/>
    </row>
    <row r="672" spans="6:32" s="119" customFormat="1">
      <c r="F672" s="293"/>
      <c r="G672" s="293"/>
      <c r="J672" s="294"/>
      <c r="K672" s="294"/>
      <c r="L672" s="294"/>
      <c r="M672" s="319"/>
      <c r="N672" s="319"/>
      <c r="O672" s="319"/>
      <c r="P672" s="319"/>
      <c r="Q672" s="319"/>
      <c r="R672" s="319"/>
      <c r="S672" s="319"/>
      <c r="T672" s="319"/>
      <c r="U672" s="319"/>
      <c r="V672" s="319"/>
      <c r="W672" s="319"/>
      <c r="X672" s="319"/>
      <c r="Y672" s="319"/>
      <c r="Z672" s="319"/>
      <c r="AA672" s="319"/>
      <c r="AB672" s="319"/>
      <c r="AC672" s="319"/>
      <c r="AD672" s="319"/>
      <c r="AE672" s="319"/>
      <c r="AF672" s="319"/>
    </row>
    <row r="673" spans="6:32" s="119" customFormat="1">
      <c r="F673" s="293"/>
      <c r="G673" s="293"/>
      <c r="J673" s="294"/>
      <c r="K673" s="294"/>
      <c r="L673" s="294"/>
      <c r="M673" s="319"/>
      <c r="N673" s="319"/>
      <c r="O673" s="319"/>
      <c r="P673" s="319"/>
      <c r="Q673" s="319"/>
      <c r="R673" s="319"/>
      <c r="S673" s="319"/>
      <c r="T673" s="319"/>
      <c r="U673" s="319"/>
      <c r="V673" s="319"/>
      <c r="W673" s="319"/>
      <c r="X673" s="319"/>
      <c r="Y673" s="319"/>
      <c r="Z673" s="319"/>
      <c r="AA673" s="319"/>
      <c r="AB673" s="319"/>
      <c r="AC673" s="319"/>
      <c r="AD673" s="319"/>
      <c r="AE673" s="319"/>
      <c r="AF673" s="319"/>
    </row>
    <row r="674" spans="6:32" s="119" customFormat="1">
      <c r="F674" s="293"/>
      <c r="G674" s="293"/>
      <c r="J674" s="294"/>
      <c r="K674" s="294"/>
      <c r="L674" s="294"/>
      <c r="M674" s="319"/>
      <c r="N674" s="319"/>
      <c r="O674" s="319"/>
      <c r="P674" s="319"/>
      <c r="Q674" s="319"/>
      <c r="R674" s="319"/>
      <c r="S674" s="319"/>
      <c r="T674" s="319"/>
      <c r="U674" s="319"/>
      <c r="V674" s="319"/>
      <c r="W674" s="319"/>
      <c r="X674" s="319"/>
      <c r="Y674" s="319"/>
      <c r="Z674" s="319"/>
      <c r="AA674" s="319"/>
      <c r="AB674" s="319"/>
      <c r="AC674" s="319"/>
      <c r="AD674" s="319"/>
      <c r="AE674" s="319"/>
      <c r="AF674" s="319"/>
    </row>
    <row r="675" spans="6:32" s="119" customFormat="1">
      <c r="F675" s="293"/>
      <c r="G675" s="293"/>
      <c r="J675" s="294"/>
      <c r="K675" s="294"/>
      <c r="L675" s="294"/>
      <c r="M675" s="319"/>
      <c r="N675" s="319"/>
      <c r="O675" s="319"/>
      <c r="P675" s="319"/>
      <c r="Q675" s="319"/>
      <c r="R675" s="319"/>
      <c r="S675" s="319"/>
      <c r="T675" s="319"/>
      <c r="U675" s="319"/>
      <c r="V675" s="319"/>
      <c r="W675" s="319"/>
      <c r="X675" s="319"/>
      <c r="Y675" s="319"/>
      <c r="Z675" s="319"/>
      <c r="AA675" s="319"/>
      <c r="AB675" s="319"/>
      <c r="AC675" s="319"/>
      <c r="AD675" s="319"/>
      <c r="AE675" s="319"/>
      <c r="AF675" s="319"/>
    </row>
    <row r="676" spans="6:32" s="119" customFormat="1">
      <c r="F676" s="293"/>
      <c r="G676" s="293"/>
      <c r="J676" s="294"/>
      <c r="K676" s="294"/>
      <c r="L676" s="294"/>
      <c r="M676" s="319"/>
      <c r="N676" s="319"/>
      <c r="O676" s="319"/>
      <c r="P676" s="319"/>
      <c r="Q676" s="319"/>
      <c r="R676" s="319"/>
      <c r="S676" s="319"/>
      <c r="T676" s="319"/>
      <c r="U676" s="319"/>
      <c r="V676" s="319"/>
      <c r="W676" s="319"/>
      <c r="X676" s="319"/>
      <c r="Y676" s="319"/>
      <c r="Z676" s="319"/>
      <c r="AA676" s="319"/>
      <c r="AB676" s="319"/>
      <c r="AC676" s="319"/>
      <c r="AD676" s="319"/>
      <c r="AE676" s="319"/>
      <c r="AF676" s="319"/>
    </row>
    <row r="677" spans="6:32" s="119" customFormat="1">
      <c r="F677" s="293"/>
      <c r="G677" s="293"/>
      <c r="J677" s="294"/>
      <c r="K677" s="294"/>
      <c r="L677" s="294"/>
      <c r="M677" s="319"/>
      <c r="N677" s="319"/>
      <c r="O677" s="319"/>
      <c r="P677" s="319"/>
      <c r="Q677" s="319"/>
      <c r="R677" s="319"/>
      <c r="S677" s="319"/>
      <c r="T677" s="319"/>
      <c r="U677" s="319"/>
      <c r="V677" s="319"/>
      <c r="W677" s="319"/>
      <c r="X677" s="319"/>
      <c r="Y677" s="319"/>
      <c r="Z677" s="319"/>
      <c r="AA677" s="319"/>
      <c r="AB677" s="319"/>
      <c r="AC677" s="319"/>
      <c r="AD677" s="319"/>
      <c r="AE677" s="319"/>
      <c r="AF677" s="319"/>
    </row>
    <row r="678" spans="6:32" s="119" customFormat="1">
      <c r="F678" s="293"/>
      <c r="G678" s="293"/>
      <c r="J678" s="294"/>
      <c r="K678" s="294"/>
      <c r="L678" s="294"/>
      <c r="M678" s="319"/>
      <c r="N678" s="319"/>
      <c r="O678" s="319"/>
      <c r="P678" s="319"/>
      <c r="Q678" s="319"/>
      <c r="R678" s="319"/>
      <c r="S678" s="319"/>
      <c r="T678" s="319"/>
      <c r="U678" s="319"/>
      <c r="V678" s="319"/>
      <c r="W678" s="319"/>
      <c r="X678" s="319"/>
      <c r="Y678" s="319"/>
      <c r="Z678" s="319"/>
      <c r="AA678" s="319"/>
      <c r="AB678" s="319"/>
      <c r="AC678" s="319"/>
      <c r="AD678" s="319"/>
      <c r="AE678" s="319"/>
      <c r="AF678" s="319"/>
    </row>
    <row r="679" spans="6:32" s="119" customFormat="1">
      <c r="F679" s="293"/>
      <c r="G679" s="293"/>
      <c r="J679" s="294"/>
      <c r="K679" s="294"/>
      <c r="L679" s="294"/>
      <c r="M679" s="319"/>
      <c r="N679" s="319"/>
      <c r="O679" s="319"/>
      <c r="P679" s="319"/>
      <c r="Q679" s="319"/>
      <c r="R679" s="319"/>
      <c r="S679" s="319"/>
      <c r="T679" s="319"/>
      <c r="U679" s="319"/>
      <c r="V679" s="319"/>
      <c r="W679" s="319"/>
      <c r="X679" s="319"/>
      <c r="Y679" s="319"/>
      <c r="Z679" s="319"/>
      <c r="AA679" s="319"/>
      <c r="AB679" s="319"/>
      <c r="AC679" s="319"/>
      <c r="AD679" s="319"/>
      <c r="AE679" s="319"/>
      <c r="AF679" s="319"/>
    </row>
    <row r="680" spans="6:32" s="119" customFormat="1">
      <c r="F680" s="293"/>
      <c r="G680" s="293"/>
      <c r="J680" s="294"/>
      <c r="K680" s="294"/>
      <c r="L680" s="294"/>
      <c r="M680" s="319"/>
      <c r="N680" s="319"/>
      <c r="O680" s="319"/>
      <c r="P680" s="319"/>
      <c r="Q680" s="319"/>
      <c r="R680" s="319"/>
      <c r="S680" s="319"/>
      <c r="T680" s="319"/>
      <c r="U680" s="319"/>
      <c r="V680" s="319"/>
      <c r="W680" s="319"/>
      <c r="X680" s="319"/>
      <c r="Y680" s="319"/>
      <c r="Z680" s="319"/>
      <c r="AA680" s="319"/>
      <c r="AB680" s="319"/>
      <c r="AC680" s="319"/>
      <c r="AD680" s="319"/>
      <c r="AE680" s="319"/>
      <c r="AF680" s="319"/>
    </row>
    <row r="681" spans="6:32" s="119" customFormat="1">
      <c r="F681" s="293"/>
      <c r="G681" s="293"/>
      <c r="J681" s="294"/>
      <c r="K681" s="294"/>
      <c r="L681" s="294"/>
      <c r="M681" s="319"/>
      <c r="N681" s="319"/>
      <c r="O681" s="319"/>
      <c r="P681" s="319"/>
      <c r="Q681" s="319"/>
      <c r="R681" s="319"/>
      <c r="S681" s="319"/>
      <c r="T681" s="319"/>
      <c r="U681" s="319"/>
      <c r="V681" s="319"/>
      <c r="W681" s="319"/>
      <c r="X681" s="319"/>
      <c r="Y681" s="319"/>
      <c r="Z681" s="319"/>
      <c r="AA681" s="319"/>
      <c r="AB681" s="319"/>
      <c r="AC681" s="319"/>
      <c r="AD681" s="319"/>
      <c r="AE681" s="319"/>
      <c r="AF681" s="319"/>
    </row>
    <row r="682" spans="6:32" s="119" customFormat="1">
      <c r="F682" s="293"/>
      <c r="G682" s="293"/>
      <c r="J682" s="294"/>
      <c r="K682" s="294"/>
      <c r="L682" s="294"/>
      <c r="M682" s="319"/>
      <c r="N682" s="319"/>
      <c r="O682" s="319"/>
      <c r="P682" s="319"/>
      <c r="Q682" s="319"/>
      <c r="R682" s="319"/>
      <c r="S682" s="319"/>
      <c r="T682" s="319"/>
      <c r="U682" s="319"/>
      <c r="V682" s="319"/>
      <c r="W682" s="319"/>
      <c r="X682" s="319"/>
      <c r="Y682" s="319"/>
      <c r="Z682" s="319"/>
      <c r="AA682" s="319"/>
      <c r="AB682" s="319"/>
      <c r="AC682" s="319"/>
      <c r="AD682" s="319"/>
      <c r="AE682" s="319"/>
      <c r="AF682" s="319"/>
    </row>
    <row r="683" spans="6:32" s="119" customFormat="1">
      <c r="F683" s="293"/>
      <c r="G683" s="293"/>
      <c r="J683" s="294"/>
      <c r="K683" s="294"/>
      <c r="L683" s="294"/>
      <c r="M683" s="319"/>
      <c r="N683" s="319"/>
      <c r="O683" s="319"/>
      <c r="P683" s="319"/>
      <c r="Q683" s="319"/>
      <c r="R683" s="319"/>
      <c r="S683" s="319"/>
      <c r="T683" s="319"/>
      <c r="U683" s="319"/>
      <c r="V683" s="319"/>
      <c r="W683" s="319"/>
      <c r="X683" s="319"/>
      <c r="Y683" s="319"/>
      <c r="Z683" s="319"/>
      <c r="AA683" s="319"/>
      <c r="AB683" s="319"/>
      <c r="AC683" s="319"/>
      <c r="AD683" s="319"/>
      <c r="AE683" s="319"/>
      <c r="AF683" s="319"/>
    </row>
    <row r="684" spans="6:32" s="119" customFormat="1">
      <c r="F684" s="293"/>
      <c r="G684" s="293"/>
      <c r="J684" s="294"/>
      <c r="K684" s="294"/>
      <c r="L684" s="294"/>
      <c r="M684" s="319"/>
      <c r="N684" s="319"/>
      <c r="O684" s="319"/>
      <c r="P684" s="319"/>
      <c r="Q684" s="319"/>
      <c r="R684" s="319"/>
      <c r="S684" s="319"/>
      <c r="T684" s="319"/>
      <c r="U684" s="319"/>
      <c r="V684" s="319"/>
      <c r="W684" s="319"/>
      <c r="X684" s="319"/>
      <c r="Y684" s="319"/>
      <c r="Z684" s="319"/>
      <c r="AA684" s="319"/>
      <c r="AB684" s="319"/>
      <c r="AC684" s="319"/>
      <c r="AD684" s="319"/>
      <c r="AE684" s="319"/>
      <c r="AF684" s="319"/>
    </row>
    <row r="685" spans="6:32" s="119" customFormat="1">
      <c r="F685" s="293"/>
      <c r="G685" s="293"/>
      <c r="J685" s="294"/>
      <c r="K685" s="294"/>
      <c r="L685" s="294"/>
      <c r="M685" s="319"/>
      <c r="N685" s="319"/>
      <c r="O685" s="319"/>
      <c r="P685" s="319"/>
      <c r="Q685" s="319"/>
      <c r="R685" s="319"/>
      <c r="S685" s="319"/>
      <c r="T685" s="319"/>
      <c r="U685" s="319"/>
      <c r="V685" s="319"/>
      <c r="W685" s="319"/>
      <c r="X685" s="319"/>
      <c r="Y685" s="319"/>
      <c r="Z685" s="319"/>
      <c r="AA685" s="319"/>
      <c r="AB685" s="319"/>
      <c r="AC685" s="319"/>
      <c r="AD685" s="319"/>
      <c r="AE685" s="319"/>
      <c r="AF685" s="319"/>
    </row>
    <row r="686" spans="6:32" s="119" customFormat="1">
      <c r="F686" s="293"/>
      <c r="G686" s="293"/>
      <c r="J686" s="294"/>
      <c r="K686" s="294"/>
      <c r="L686" s="294"/>
      <c r="M686" s="319"/>
      <c r="N686" s="319"/>
      <c r="O686" s="319"/>
      <c r="P686" s="319"/>
      <c r="Q686" s="319"/>
      <c r="R686" s="319"/>
      <c r="S686" s="319"/>
      <c r="T686" s="319"/>
      <c r="U686" s="319"/>
      <c r="V686" s="319"/>
      <c r="W686" s="319"/>
      <c r="X686" s="319"/>
      <c r="Y686" s="319"/>
      <c r="Z686" s="319"/>
      <c r="AA686" s="319"/>
      <c r="AB686" s="319"/>
      <c r="AC686" s="319"/>
      <c r="AD686" s="319"/>
      <c r="AE686" s="319"/>
      <c r="AF686" s="319"/>
    </row>
    <row r="687" spans="6:32" s="119" customFormat="1">
      <c r="F687" s="293"/>
      <c r="G687" s="293"/>
      <c r="J687" s="294"/>
      <c r="K687" s="294"/>
      <c r="L687" s="294"/>
      <c r="M687" s="319"/>
      <c r="N687" s="319"/>
      <c r="O687" s="319"/>
      <c r="P687" s="319"/>
      <c r="Q687" s="319"/>
      <c r="R687" s="319"/>
      <c r="S687" s="319"/>
      <c r="T687" s="319"/>
      <c r="U687" s="319"/>
      <c r="V687" s="319"/>
      <c r="W687" s="319"/>
      <c r="X687" s="319"/>
      <c r="Y687" s="319"/>
      <c r="Z687" s="319"/>
      <c r="AA687" s="319"/>
      <c r="AB687" s="319"/>
      <c r="AC687" s="319"/>
      <c r="AD687" s="319"/>
      <c r="AE687" s="319"/>
      <c r="AF687" s="319"/>
    </row>
    <row r="688" spans="6:32" s="119" customFormat="1">
      <c r="F688" s="293"/>
      <c r="G688" s="293"/>
      <c r="J688" s="294"/>
      <c r="K688" s="294"/>
      <c r="L688" s="294"/>
      <c r="M688" s="319"/>
      <c r="N688" s="319"/>
      <c r="O688" s="319"/>
      <c r="P688" s="319"/>
      <c r="Q688" s="319"/>
      <c r="R688" s="319"/>
      <c r="S688" s="319"/>
      <c r="T688" s="319"/>
      <c r="U688" s="319"/>
      <c r="V688" s="319"/>
      <c r="W688" s="319"/>
      <c r="X688" s="319"/>
      <c r="Y688" s="319"/>
      <c r="Z688" s="319"/>
      <c r="AA688" s="319"/>
      <c r="AB688" s="319"/>
      <c r="AC688" s="319"/>
      <c r="AD688" s="319"/>
      <c r="AE688" s="319"/>
      <c r="AF688" s="319"/>
    </row>
    <row r="689" spans="6:32" s="119" customFormat="1">
      <c r="F689" s="293"/>
      <c r="G689" s="293"/>
      <c r="J689" s="294"/>
      <c r="K689" s="294"/>
      <c r="L689" s="294"/>
      <c r="M689" s="319"/>
      <c r="N689" s="319"/>
      <c r="O689" s="319"/>
      <c r="P689" s="319"/>
      <c r="Q689" s="319"/>
      <c r="R689" s="319"/>
      <c r="S689" s="319"/>
      <c r="T689" s="319"/>
      <c r="U689" s="319"/>
      <c r="V689" s="319"/>
      <c r="W689" s="319"/>
      <c r="X689" s="319"/>
      <c r="Y689" s="319"/>
      <c r="Z689" s="319"/>
      <c r="AA689" s="319"/>
      <c r="AB689" s="319"/>
      <c r="AC689" s="319"/>
      <c r="AD689" s="319"/>
      <c r="AE689" s="319"/>
      <c r="AF689" s="319"/>
    </row>
    <row r="690" spans="6:32" s="119" customFormat="1">
      <c r="F690" s="293"/>
      <c r="G690" s="293"/>
      <c r="J690" s="294"/>
      <c r="K690" s="294"/>
      <c r="L690" s="294"/>
      <c r="M690" s="319"/>
      <c r="N690" s="319"/>
      <c r="O690" s="319"/>
      <c r="P690" s="319"/>
      <c r="Q690" s="319"/>
      <c r="R690" s="319"/>
      <c r="S690" s="319"/>
      <c r="T690" s="319"/>
      <c r="U690" s="319"/>
      <c r="V690" s="319"/>
      <c r="W690" s="319"/>
      <c r="X690" s="319"/>
      <c r="Y690" s="319"/>
      <c r="Z690" s="319"/>
      <c r="AA690" s="319"/>
      <c r="AB690" s="319"/>
      <c r="AC690" s="319"/>
      <c r="AD690" s="319"/>
      <c r="AE690" s="319"/>
      <c r="AF690" s="319"/>
    </row>
    <row r="691" spans="6:32" s="119" customFormat="1">
      <c r="F691" s="293"/>
      <c r="G691" s="293"/>
      <c r="J691" s="294"/>
      <c r="K691" s="294"/>
      <c r="L691" s="294"/>
      <c r="M691" s="319"/>
      <c r="N691" s="319"/>
      <c r="O691" s="319"/>
      <c r="P691" s="319"/>
      <c r="Q691" s="319"/>
      <c r="R691" s="319"/>
      <c r="S691" s="319"/>
      <c r="T691" s="319"/>
      <c r="U691" s="319"/>
      <c r="V691" s="319"/>
      <c r="W691" s="319"/>
      <c r="X691" s="319"/>
      <c r="Y691" s="319"/>
      <c r="Z691" s="319"/>
      <c r="AA691" s="319"/>
      <c r="AB691" s="319"/>
      <c r="AC691" s="319"/>
      <c r="AD691" s="319"/>
      <c r="AE691" s="319"/>
      <c r="AF691" s="319"/>
    </row>
    <row r="692" spans="6:32" s="119" customFormat="1">
      <c r="F692" s="293"/>
      <c r="G692" s="293"/>
      <c r="J692" s="294"/>
      <c r="K692" s="294"/>
      <c r="L692" s="294"/>
      <c r="M692" s="319"/>
      <c r="N692" s="319"/>
      <c r="O692" s="319"/>
      <c r="P692" s="319"/>
      <c r="Q692" s="319"/>
      <c r="R692" s="319"/>
      <c r="S692" s="319"/>
      <c r="T692" s="319"/>
      <c r="U692" s="319"/>
      <c r="V692" s="319"/>
      <c r="W692" s="319"/>
      <c r="X692" s="319"/>
      <c r="Y692" s="319"/>
      <c r="Z692" s="319"/>
      <c r="AA692" s="319"/>
      <c r="AB692" s="319"/>
      <c r="AC692" s="319"/>
      <c r="AD692" s="319"/>
      <c r="AE692" s="319"/>
      <c r="AF692" s="319"/>
    </row>
    <row r="693" spans="6:32" s="119" customFormat="1">
      <c r="F693" s="293"/>
      <c r="G693" s="293"/>
      <c r="J693" s="294"/>
      <c r="K693" s="294"/>
      <c r="L693" s="294"/>
      <c r="M693" s="319"/>
      <c r="N693" s="319"/>
      <c r="O693" s="319"/>
      <c r="P693" s="319"/>
      <c r="Q693" s="319"/>
      <c r="R693" s="319"/>
      <c r="S693" s="319"/>
      <c r="T693" s="319"/>
      <c r="U693" s="319"/>
      <c r="V693" s="319"/>
      <c r="W693" s="319"/>
      <c r="X693" s="319"/>
      <c r="Y693" s="319"/>
      <c r="Z693" s="319"/>
      <c r="AA693" s="319"/>
      <c r="AB693" s="319"/>
      <c r="AC693" s="319"/>
      <c r="AD693" s="319"/>
      <c r="AE693" s="319"/>
      <c r="AF693" s="319"/>
    </row>
    <row r="694" spans="6:32" s="119" customFormat="1">
      <c r="F694" s="293"/>
      <c r="G694" s="293"/>
      <c r="J694" s="294"/>
      <c r="K694" s="294"/>
      <c r="L694" s="294"/>
      <c r="M694" s="319"/>
      <c r="N694" s="319"/>
      <c r="O694" s="319"/>
      <c r="P694" s="319"/>
      <c r="Q694" s="319"/>
      <c r="R694" s="319"/>
      <c r="S694" s="319"/>
      <c r="T694" s="319"/>
      <c r="U694" s="319"/>
      <c r="V694" s="319"/>
      <c r="W694" s="319"/>
      <c r="X694" s="319"/>
      <c r="Y694" s="319"/>
      <c r="Z694" s="319"/>
      <c r="AA694" s="319"/>
      <c r="AB694" s="319"/>
      <c r="AC694" s="319"/>
      <c r="AD694" s="319"/>
      <c r="AE694" s="319"/>
      <c r="AF694" s="319"/>
    </row>
    <row r="695" spans="6:32" s="119" customFormat="1">
      <c r="F695" s="293"/>
      <c r="G695" s="293"/>
      <c r="J695" s="294"/>
      <c r="K695" s="294"/>
      <c r="L695" s="294"/>
      <c r="M695" s="319"/>
      <c r="N695" s="319"/>
      <c r="O695" s="319"/>
      <c r="P695" s="319"/>
      <c r="Q695" s="319"/>
      <c r="R695" s="319"/>
      <c r="S695" s="319"/>
      <c r="T695" s="319"/>
      <c r="U695" s="319"/>
      <c r="V695" s="319"/>
      <c r="W695" s="319"/>
      <c r="X695" s="319"/>
      <c r="Y695" s="319"/>
      <c r="Z695" s="319"/>
      <c r="AA695" s="319"/>
      <c r="AB695" s="319"/>
      <c r="AC695" s="319"/>
      <c r="AD695" s="319"/>
      <c r="AE695" s="319"/>
      <c r="AF695" s="319"/>
    </row>
    <row r="696" spans="6:32" s="119" customFormat="1">
      <c r="F696" s="293"/>
      <c r="G696" s="293"/>
      <c r="J696" s="294"/>
      <c r="K696" s="294"/>
      <c r="L696" s="294"/>
      <c r="M696" s="319"/>
      <c r="N696" s="319"/>
      <c r="O696" s="319"/>
      <c r="P696" s="319"/>
      <c r="Q696" s="319"/>
      <c r="R696" s="319"/>
      <c r="S696" s="319"/>
      <c r="T696" s="319"/>
      <c r="U696" s="319"/>
      <c r="V696" s="319"/>
      <c r="W696" s="319"/>
      <c r="X696" s="319"/>
      <c r="Y696" s="319"/>
      <c r="Z696" s="319"/>
      <c r="AA696" s="319"/>
      <c r="AB696" s="319"/>
      <c r="AC696" s="319"/>
      <c r="AD696" s="319"/>
      <c r="AE696" s="319"/>
      <c r="AF696" s="319"/>
    </row>
    <row r="697" spans="6:32" s="119" customFormat="1">
      <c r="F697" s="293"/>
      <c r="G697" s="293"/>
      <c r="J697" s="294"/>
      <c r="K697" s="294"/>
      <c r="L697" s="294"/>
      <c r="M697" s="319"/>
      <c r="N697" s="319"/>
      <c r="O697" s="319"/>
      <c r="P697" s="319"/>
      <c r="Q697" s="319"/>
      <c r="R697" s="319"/>
      <c r="S697" s="319"/>
      <c r="T697" s="319"/>
      <c r="U697" s="319"/>
      <c r="V697" s="319"/>
      <c r="W697" s="319"/>
      <c r="X697" s="319"/>
      <c r="Y697" s="319"/>
      <c r="Z697" s="319"/>
      <c r="AA697" s="319"/>
      <c r="AB697" s="319"/>
      <c r="AC697" s="319"/>
      <c r="AD697" s="319"/>
      <c r="AE697" s="319"/>
      <c r="AF697" s="319"/>
    </row>
    <row r="698" spans="6:32" s="119" customFormat="1">
      <c r="F698" s="293"/>
      <c r="G698" s="293"/>
      <c r="J698" s="294"/>
      <c r="K698" s="294"/>
      <c r="L698" s="294"/>
      <c r="M698" s="319"/>
      <c r="N698" s="319"/>
      <c r="O698" s="319"/>
      <c r="P698" s="319"/>
      <c r="Q698" s="319"/>
      <c r="R698" s="319"/>
      <c r="S698" s="319"/>
      <c r="T698" s="319"/>
      <c r="U698" s="319"/>
      <c r="V698" s="319"/>
      <c r="W698" s="319"/>
      <c r="X698" s="319"/>
      <c r="Y698" s="319"/>
      <c r="Z698" s="319"/>
      <c r="AA698" s="319"/>
      <c r="AB698" s="319"/>
      <c r="AC698" s="319"/>
      <c r="AD698" s="319"/>
      <c r="AE698" s="319"/>
      <c r="AF698" s="319"/>
    </row>
    <row r="699" spans="6:32" s="119" customFormat="1">
      <c r="F699" s="293"/>
      <c r="G699" s="293"/>
      <c r="J699" s="294"/>
      <c r="K699" s="294"/>
      <c r="L699" s="294"/>
      <c r="M699" s="319"/>
      <c r="N699" s="319"/>
      <c r="O699" s="319"/>
      <c r="P699" s="319"/>
      <c r="Q699" s="319"/>
      <c r="R699" s="319"/>
      <c r="S699" s="319"/>
      <c r="T699" s="319"/>
      <c r="U699" s="319"/>
      <c r="V699" s="319"/>
      <c r="W699" s="319"/>
      <c r="X699" s="319"/>
      <c r="Y699" s="319"/>
      <c r="Z699" s="319"/>
      <c r="AA699" s="319"/>
      <c r="AB699" s="319"/>
      <c r="AC699" s="319"/>
      <c r="AD699" s="319"/>
      <c r="AE699" s="319"/>
      <c r="AF699" s="319"/>
    </row>
    <row r="700" spans="6:32" s="119" customFormat="1">
      <c r="F700" s="293"/>
      <c r="G700" s="293"/>
      <c r="J700" s="294"/>
      <c r="K700" s="294"/>
      <c r="L700" s="294"/>
      <c r="M700" s="319"/>
      <c r="N700" s="319"/>
      <c r="O700" s="319"/>
      <c r="P700" s="319"/>
      <c r="Q700" s="319"/>
      <c r="R700" s="319"/>
      <c r="S700" s="319"/>
      <c r="T700" s="319"/>
      <c r="U700" s="319"/>
      <c r="V700" s="319"/>
      <c r="W700" s="319"/>
      <c r="X700" s="319"/>
      <c r="Y700" s="319"/>
      <c r="Z700" s="319"/>
      <c r="AA700" s="319"/>
      <c r="AB700" s="319"/>
      <c r="AC700" s="319"/>
      <c r="AD700" s="319"/>
      <c r="AE700" s="319"/>
      <c r="AF700" s="319"/>
    </row>
    <row r="701" spans="6:32" s="119" customFormat="1">
      <c r="F701" s="293"/>
      <c r="G701" s="293"/>
      <c r="J701" s="294"/>
      <c r="K701" s="294"/>
      <c r="L701" s="294"/>
      <c r="M701" s="319"/>
      <c r="N701" s="319"/>
      <c r="O701" s="319"/>
      <c r="P701" s="319"/>
      <c r="Q701" s="319"/>
      <c r="R701" s="319"/>
      <c r="S701" s="319"/>
      <c r="T701" s="319"/>
      <c r="U701" s="319"/>
      <c r="V701" s="319"/>
      <c r="W701" s="319"/>
      <c r="X701" s="319"/>
      <c r="Y701" s="319"/>
      <c r="Z701" s="319"/>
      <c r="AA701" s="319"/>
      <c r="AB701" s="319"/>
      <c r="AC701" s="319"/>
      <c r="AD701" s="319"/>
      <c r="AE701" s="319"/>
      <c r="AF701" s="319"/>
    </row>
    <row r="702" spans="6:32" s="119" customFormat="1">
      <c r="F702" s="293"/>
      <c r="G702" s="293"/>
      <c r="J702" s="294"/>
      <c r="K702" s="294"/>
      <c r="L702" s="294"/>
      <c r="M702" s="319"/>
      <c r="N702" s="319"/>
      <c r="O702" s="319"/>
      <c r="P702" s="319"/>
      <c r="Q702" s="319"/>
      <c r="R702" s="319"/>
      <c r="S702" s="319"/>
      <c r="T702" s="319"/>
      <c r="U702" s="319"/>
      <c r="V702" s="319"/>
      <c r="W702" s="319"/>
      <c r="X702" s="319"/>
      <c r="Y702" s="319"/>
      <c r="Z702" s="319"/>
      <c r="AA702" s="319"/>
      <c r="AB702" s="319"/>
      <c r="AC702" s="319"/>
      <c r="AD702" s="319"/>
      <c r="AE702" s="319"/>
      <c r="AF702" s="319"/>
    </row>
    <row r="703" spans="6:32" s="119" customFormat="1">
      <c r="F703" s="293"/>
      <c r="G703" s="293"/>
      <c r="J703" s="294"/>
      <c r="K703" s="294"/>
      <c r="L703" s="294"/>
      <c r="M703" s="319"/>
      <c r="N703" s="319"/>
      <c r="O703" s="319"/>
      <c r="P703" s="319"/>
      <c r="Q703" s="319"/>
      <c r="R703" s="319"/>
      <c r="S703" s="319"/>
      <c r="T703" s="319"/>
      <c r="U703" s="319"/>
      <c r="V703" s="319"/>
      <c r="W703" s="319"/>
      <c r="X703" s="319"/>
      <c r="Y703" s="319"/>
      <c r="Z703" s="319"/>
      <c r="AA703" s="319"/>
      <c r="AB703" s="319"/>
      <c r="AC703" s="319"/>
      <c r="AD703" s="319"/>
      <c r="AE703" s="319"/>
      <c r="AF703" s="319"/>
    </row>
    <row r="704" spans="6:32" s="119" customFormat="1">
      <c r="F704" s="293"/>
      <c r="G704" s="293"/>
      <c r="J704" s="294"/>
      <c r="K704" s="294"/>
      <c r="L704" s="294"/>
      <c r="M704" s="319"/>
      <c r="N704" s="319"/>
      <c r="O704" s="319"/>
      <c r="P704" s="319"/>
      <c r="Q704" s="319"/>
      <c r="R704" s="319"/>
      <c r="S704" s="319"/>
      <c r="T704" s="319"/>
      <c r="U704" s="319"/>
      <c r="V704" s="319"/>
      <c r="W704" s="319"/>
      <c r="X704" s="319"/>
      <c r="Y704" s="319"/>
      <c r="Z704" s="319"/>
      <c r="AA704" s="319"/>
      <c r="AB704" s="319"/>
      <c r="AC704" s="319"/>
      <c r="AD704" s="319"/>
      <c r="AE704" s="319"/>
      <c r="AF704" s="319"/>
    </row>
    <row r="705" spans="6:32" s="119" customFormat="1">
      <c r="F705" s="293"/>
      <c r="G705" s="293"/>
      <c r="J705" s="294"/>
      <c r="K705" s="294"/>
      <c r="L705" s="294"/>
      <c r="M705" s="319"/>
      <c r="N705" s="319"/>
      <c r="O705" s="319"/>
      <c r="P705" s="319"/>
      <c r="Q705" s="319"/>
      <c r="R705" s="319"/>
      <c r="S705" s="319"/>
      <c r="T705" s="319"/>
      <c r="U705" s="319"/>
      <c r="V705" s="319"/>
      <c r="W705" s="319"/>
      <c r="X705" s="319"/>
      <c r="Y705" s="319"/>
      <c r="Z705" s="319"/>
      <c r="AA705" s="319"/>
      <c r="AB705" s="319"/>
      <c r="AC705" s="319"/>
      <c r="AD705" s="319"/>
      <c r="AE705" s="319"/>
      <c r="AF705" s="319"/>
    </row>
    <row r="706" spans="6:32" s="119" customFormat="1">
      <c r="F706" s="293"/>
      <c r="G706" s="293"/>
      <c r="J706" s="294"/>
      <c r="K706" s="294"/>
      <c r="L706" s="294"/>
      <c r="M706" s="319"/>
      <c r="N706" s="319"/>
      <c r="O706" s="319"/>
      <c r="P706" s="319"/>
      <c r="Q706" s="319"/>
      <c r="R706" s="319"/>
      <c r="S706" s="319"/>
      <c r="T706" s="319"/>
      <c r="U706" s="319"/>
      <c r="V706" s="319"/>
      <c r="W706" s="319"/>
      <c r="X706" s="319"/>
      <c r="Y706" s="319"/>
      <c r="Z706" s="319"/>
      <c r="AA706" s="319"/>
      <c r="AB706" s="319"/>
      <c r="AC706" s="319"/>
      <c r="AD706" s="319"/>
      <c r="AE706" s="319"/>
      <c r="AF706" s="319"/>
    </row>
    <row r="707" spans="6:32" s="119" customFormat="1">
      <c r="F707" s="293"/>
      <c r="G707" s="293"/>
      <c r="J707" s="294"/>
      <c r="K707" s="294"/>
      <c r="L707" s="294"/>
      <c r="M707" s="319"/>
      <c r="N707" s="319"/>
      <c r="O707" s="319"/>
      <c r="P707" s="319"/>
      <c r="Q707" s="319"/>
      <c r="R707" s="319"/>
      <c r="S707" s="319"/>
      <c r="T707" s="319"/>
      <c r="U707" s="319"/>
      <c r="V707" s="319"/>
      <c r="W707" s="319"/>
      <c r="X707" s="319"/>
      <c r="Y707" s="319"/>
      <c r="Z707" s="319"/>
      <c r="AA707" s="319"/>
      <c r="AB707" s="319"/>
      <c r="AC707" s="319"/>
      <c r="AD707" s="319"/>
      <c r="AE707" s="319"/>
      <c r="AF707" s="319"/>
    </row>
    <row r="708" spans="6:32" s="119" customFormat="1">
      <c r="F708" s="293"/>
      <c r="G708" s="293"/>
      <c r="J708" s="294"/>
      <c r="K708" s="294"/>
      <c r="L708" s="294"/>
      <c r="M708" s="319"/>
      <c r="N708" s="319"/>
      <c r="O708" s="319"/>
      <c r="P708" s="319"/>
      <c r="Q708" s="319"/>
      <c r="R708" s="319"/>
      <c r="S708" s="319"/>
      <c r="T708" s="319"/>
      <c r="U708" s="319"/>
      <c r="V708" s="319"/>
      <c r="W708" s="319"/>
      <c r="X708" s="319"/>
      <c r="Y708" s="319"/>
      <c r="Z708" s="319"/>
      <c r="AA708" s="319"/>
      <c r="AB708" s="319"/>
      <c r="AC708" s="319"/>
      <c r="AD708" s="319"/>
      <c r="AE708" s="319"/>
      <c r="AF708" s="319"/>
    </row>
    <row r="709" spans="6:32" s="119" customFormat="1">
      <c r="F709" s="293"/>
      <c r="G709" s="293"/>
      <c r="J709" s="294"/>
      <c r="K709" s="294"/>
      <c r="L709" s="294"/>
      <c r="M709" s="319"/>
      <c r="N709" s="319"/>
      <c r="O709" s="319"/>
      <c r="P709" s="319"/>
      <c r="Q709" s="319"/>
      <c r="R709" s="319"/>
      <c r="S709" s="319"/>
      <c r="T709" s="319"/>
      <c r="U709" s="319"/>
      <c r="V709" s="319"/>
      <c r="W709" s="319"/>
      <c r="X709" s="319"/>
      <c r="Y709" s="319"/>
      <c r="Z709" s="319"/>
      <c r="AA709" s="319"/>
      <c r="AB709" s="319"/>
      <c r="AC709" s="319"/>
      <c r="AD709" s="319"/>
      <c r="AE709" s="319"/>
      <c r="AF709" s="319"/>
    </row>
    <row r="710" spans="6:32" s="119" customFormat="1">
      <c r="F710" s="293"/>
      <c r="G710" s="293"/>
      <c r="J710" s="294"/>
      <c r="K710" s="294"/>
      <c r="L710" s="294"/>
      <c r="M710" s="319"/>
      <c r="N710" s="319"/>
      <c r="O710" s="319"/>
      <c r="P710" s="319"/>
      <c r="Q710" s="319"/>
      <c r="R710" s="319"/>
      <c r="S710" s="319"/>
      <c r="T710" s="319"/>
      <c r="U710" s="319"/>
      <c r="V710" s="319"/>
      <c r="W710" s="319"/>
      <c r="X710" s="319"/>
      <c r="Y710" s="319"/>
      <c r="Z710" s="319"/>
      <c r="AA710" s="319"/>
      <c r="AB710" s="319"/>
      <c r="AC710" s="319"/>
      <c r="AD710" s="319"/>
      <c r="AE710" s="319"/>
      <c r="AF710" s="319"/>
    </row>
    <row r="711" spans="6:32" s="119" customFormat="1">
      <c r="F711" s="293"/>
      <c r="G711" s="293"/>
      <c r="J711" s="294"/>
      <c r="K711" s="294"/>
      <c r="L711" s="294"/>
      <c r="M711" s="319"/>
      <c r="N711" s="319"/>
      <c r="O711" s="319"/>
      <c r="P711" s="319"/>
      <c r="Q711" s="319"/>
      <c r="R711" s="319"/>
      <c r="S711" s="319"/>
      <c r="T711" s="319"/>
      <c r="U711" s="319"/>
      <c r="V711" s="319"/>
      <c r="W711" s="319"/>
      <c r="X711" s="319"/>
      <c r="Y711" s="319"/>
      <c r="Z711" s="319"/>
      <c r="AA711" s="319"/>
      <c r="AB711" s="319"/>
      <c r="AC711" s="319"/>
      <c r="AD711" s="319"/>
      <c r="AE711" s="319"/>
      <c r="AF711" s="319"/>
    </row>
    <row r="712" spans="6:32" s="119" customFormat="1">
      <c r="F712" s="293"/>
      <c r="G712" s="293"/>
      <c r="J712" s="294"/>
      <c r="K712" s="294"/>
      <c r="L712" s="294"/>
      <c r="M712" s="319"/>
      <c r="N712" s="319"/>
      <c r="O712" s="319"/>
      <c r="P712" s="319"/>
      <c r="Q712" s="319"/>
      <c r="R712" s="319"/>
      <c r="S712" s="319"/>
      <c r="T712" s="319"/>
      <c r="U712" s="319"/>
      <c r="V712" s="319"/>
      <c r="W712" s="319"/>
      <c r="X712" s="319"/>
      <c r="Y712" s="319"/>
      <c r="Z712" s="319"/>
      <c r="AA712" s="319"/>
      <c r="AB712" s="319"/>
      <c r="AC712" s="319"/>
      <c r="AD712" s="319"/>
      <c r="AE712" s="319"/>
      <c r="AF712" s="319"/>
    </row>
    <row r="713" spans="6:32" s="119" customFormat="1">
      <c r="F713" s="293"/>
      <c r="G713" s="293"/>
      <c r="J713" s="294"/>
      <c r="K713" s="294"/>
      <c r="L713" s="294"/>
      <c r="M713" s="319"/>
      <c r="N713" s="319"/>
      <c r="O713" s="319"/>
      <c r="P713" s="319"/>
      <c r="Q713" s="319"/>
      <c r="R713" s="319"/>
      <c r="S713" s="319"/>
      <c r="T713" s="319"/>
      <c r="U713" s="319"/>
      <c r="V713" s="319"/>
      <c r="W713" s="319"/>
      <c r="X713" s="319"/>
      <c r="Y713" s="319"/>
      <c r="Z713" s="319"/>
      <c r="AA713" s="319"/>
      <c r="AB713" s="319"/>
      <c r="AC713" s="319"/>
      <c r="AD713" s="319"/>
      <c r="AE713" s="319"/>
      <c r="AF713" s="319"/>
    </row>
    <row r="714" spans="6:32" s="119" customFormat="1">
      <c r="F714" s="293"/>
      <c r="G714" s="293"/>
      <c r="J714" s="294"/>
      <c r="K714" s="294"/>
      <c r="L714" s="294"/>
      <c r="M714" s="319"/>
      <c r="N714" s="319"/>
      <c r="O714" s="319"/>
      <c r="P714" s="319"/>
      <c r="Q714" s="319"/>
      <c r="R714" s="319"/>
      <c r="S714" s="319"/>
      <c r="T714" s="319"/>
      <c r="U714" s="319"/>
      <c r="V714" s="319"/>
      <c r="W714" s="319"/>
      <c r="X714" s="319"/>
      <c r="Y714" s="319"/>
      <c r="Z714" s="319"/>
      <c r="AA714" s="319"/>
      <c r="AB714" s="319"/>
      <c r="AC714" s="319"/>
      <c r="AD714" s="319"/>
      <c r="AE714" s="319"/>
      <c r="AF714" s="319"/>
    </row>
    <row r="715" spans="6:32" s="119" customFormat="1">
      <c r="F715" s="293"/>
      <c r="G715" s="293"/>
      <c r="J715" s="294"/>
      <c r="K715" s="294"/>
      <c r="L715" s="294"/>
      <c r="M715" s="319"/>
      <c r="N715" s="319"/>
      <c r="O715" s="319"/>
      <c r="P715" s="319"/>
      <c r="Q715" s="319"/>
      <c r="R715" s="319"/>
      <c r="S715" s="319"/>
      <c r="T715" s="319"/>
      <c r="U715" s="319"/>
      <c r="V715" s="319"/>
      <c r="W715" s="319"/>
      <c r="X715" s="319"/>
      <c r="Y715" s="319"/>
      <c r="Z715" s="319"/>
      <c r="AA715" s="319"/>
      <c r="AB715" s="319"/>
      <c r="AC715" s="319"/>
      <c r="AD715" s="319"/>
      <c r="AE715" s="319"/>
      <c r="AF715" s="319"/>
    </row>
    <row r="716" spans="6:32" s="119" customFormat="1">
      <c r="F716" s="293"/>
      <c r="G716" s="293"/>
      <c r="J716" s="294"/>
      <c r="K716" s="294"/>
      <c r="L716" s="294"/>
      <c r="M716" s="319"/>
      <c r="N716" s="319"/>
      <c r="O716" s="319"/>
      <c r="P716" s="319"/>
      <c r="Q716" s="319"/>
      <c r="R716" s="319"/>
      <c r="S716" s="319"/>
      <c r="T716" s="319"/>
      <c r="U716" s="319"/>
      <c r="V716" s="319"/>
      <c r="W716" s="319"/>
      <c r="X716" s="319"/>
      <c r="Y716" s="319"/>
      <c r="Z716" s="319"/>
      <c r="AA716" s="319"/>
      <c r="AB716" s="319"/>
      <c r="AC716" s="319"/>
      <c r="AD716" s="319"/>
      <c r="AE716" s="319"/>
      <c r="AF716" s="319"/>
    </row>
    <row r="717" spans="6:32" s="119" customFormat="1">
      <c r="F717" s="293"/>
      <c r="G717" s="293"/>
      <c r="J717" s="294"/>
      <c r="K717" s="294"/>
      <c r="L717" s="294"/>
      <c r="M717" s="319"/>
      <c r="N717" s="319"/>
      <c r="O717" s="319"/>
      <c r="P717" s="319"/>
      <c r="Q717" s="319"/>
      <c r="R717" s="319"/>
      <c r="S717" s="319"/>
      <c r="T717" s="319"/>
      <c r="U717" s="319"/>
      <c r="V717" s="319"/>
      <c r="W717" s="319"/>
      <c r="X717" s="319"/>
      <c r="Y717" s="319"/>
      <c r="Z717" s="319"/>
      <c r="AA717" s="319"/>
      <c r="AB717" s="319"/>
      <c r="AC717" s="319"/>
      <c r="AD717" s="319"/>
      <c r="AE717" s="319"/>
      <c r="AF717" s="319"/>
    </row>
    <row r="718" spans="6:32" s="119" customFormat="1">
      <c r="F718" s="293"/>
      <c r="G718" s="293"/>
      <c r="J718" s="294"/>
      <c r="K718" s="294"/>
      <c r="L718" s="294"/>
      <c r="M718" s="319"/>
      <c r="N718" s="319"/>
      <c r="O718" s="319"/>
      <c r="P718" s="319"/>
      <c r="Q718" s="319"/>
      <c r="R718" s="319"/>
      <c r="S718" s="319"/>
      <c r="T718" s="319"/>
      <c r="U718" s="319"/>
      <c r="V718" s="319"/>
      <c r="W718" s="319"/>
      <c r="X718" s="319"/>
      <c r="Y718" s="319"/>
      <c r="Z718" s="319"/>
      <c r="AA718" s="319"/>
      <c r="AB718" s="319"/>
      <c r="AC718" s="319"/>
      <c r="AD718" s="319"/>
      <c r="AE718" s="319"/>
      <c r="AF718" s="319"/>
    </row>
    <row r="719" spans="6:32" s="119" customFormat="1">
      <c r="F719" s="293"/>
      <c r="G719" s="293"/>
      <c r="J719" s="294"/>
      <c r="K719" s="294"/>
      <c r="L719" s="294"/>
      <c r="M719" s="319"/>
      <c r="N719" s="319"/>
      <c r="O719" s="319"/>
      <c r="P719" s="319"/>
      <c r="Q719" s="319"/>
      <c r="R719" s="319"/>
      <c r="S719" s="319"/>
      <c r="T719" s="319"/>
      <c r="U719" s="319"/>
      <c r="V719" s="319"/>
      <c r="W719" s="319"/>
      <c r="X719" s="319"/>
      <c r="Y719" s="319"/>
      <c r="Z719" s="319"/>
      <c r="AA719" s="319"/>
      <c r="AB719" s="319"/>
      <c r="AC719" s="319"/>
      <c r="AD719" s="319"/>
      <c r="AE719" s="319"/>
      <c r="AF719" s="319"/>
    </row>
    <row r="720" spans="6:32" s="119" customFormat="1">
      <c r="F720" s="293"/>
      <c r="G720" s="293"/>
      <c r="J720" s="294"/>
      <c r="K720" s="294"/>
      <c r="L720" s="294"/>
      <c r="M720" s="319"/>
      <c r="N720" s="319"/>
      <c r="O720" s="319"/>
      <c r="P720" s="319"/>
      <c r="Q720" s="319"/>
      <c r="R720" s="319"/>
      <c r="S720" s="319"/>
      <c r="T720" s="319"/>
      <c r="U720" s="319"/>
      <c r="V720" s="319"/>
      <c r="W720" s="319"/>
      <c r="X720" s="319"/>
      <c r="Y720" s="319"/>
      <c r="Z720" s="319"/>
      <c r="AA720" s="319"/>
      <c r="AB720" s="319"/>
      <c r="AC720" s="319"/>
      <c r="AD720" s="319"/>
      <c r="AE720" s="319"/>
      <c r="AF720" s="319"/>
    </row>
    <row r="721" spans="6:32" s="119" customFormat="1">
      <c r="F721" s="293"/>
      <c r="G721" s="293"/>
      <c r="J721" s="294"/>
      <c r="K721" s="294"/>
      <c r="L721" s="294"/>
      <c r="M721" s="319"/>
      <c r="N721" s="319"/>
      <c r="O721" s="319"/>
      <c r="P721" s="319"/>
      <c r="Q721" s="319"/>
      <c r="R721" s="319"/>
      <c r="S721" s="319"/>
      <c r="T721" s="319"/>
      <c r="U721" s="319"/>
      <c r="V721" s="319"/>
      <c r="W721" s="319"/>
      <c r="X721" s="319"/>
      <c r="Y721" s="319"/>
      <c r="Z721" s="319"/>
      <c r="AA721" s="319"/>
      <c r="AB721" s="319"/>
      <c r="AC721" s="319"/>
      <c r="AD721" s="319"/>
      <c r="AE721" s="319"/>
      <c r="AF721" s="319"/>
    </row>
    <row r="722" spans="6:32" s="119" customFormat="1">
      <c r="F722" s="293"/>
      <c r="G722" s="293"/>
      <c r="J722" s="294"/>
      <c r="K722" s="294"/>
      <c r="L722" s="294"/>
      <c r="M722" s="319"/>
      <c r="N722" s="319"/>
      <c r="O722" s="319"/>
      <c r="P722" s="319"/>
      <c r="Q722" s="319"/>
      <c r="R722" s="319"/>
      <c r="S722" s="319"/>
      <c r="T722" s="319"/>
      <c r="U722" s="319"/>
      <c r="V722" s="319"/>
      <c r="W722" s="319"/>
      <c r="X722" s="319"/>
      <c r="Y722" s="319"/>
      <c r="Z722" s="319"/>
      <c r="AA722" s="319"/>
      <c r="AB722" s="319"/>
      <c r="AC722" s="319"/>
      <c r="AD722" s="319"/>
      <c r="AE722" s="319"/>
      <c r="AF722" s="319"/>
    </row>
    <row r="723" spans="6:32" s="119" customFormat="1">
      <c r="F723" s="293"/>
      <c r="G723" s="293"/>
      <c r="J723" s="294"/>
      <c r="K723" s="294"/>
      <c r="L723" s="294"/>
      <c r="M723" s="319"/>
      <c r="N723" s="319"/>
      <c r="O723" s="319"/>
      <c r="P723" s="319"/>
      <c r="Q723" s="319"/>
      <c r="R723" s="319"/>
      <c r="S723" s="319"/>
      <c r="T723" s="319"/>
      <c r="U723" s="319"/>
      <c r="V723" s="319"/>
      <c r="W723" s="319"/>
      <c r="X723" s="319"/>
      <c r="Y723" s="319"/>
      <c r="Z723" s="319"/>
      <c r="AA723" s="319"/>
      <c r="AB723" s="319"/>
      <c r="AC723" s="319"/>
      <c r="AD723" s="319"/>
      <c r="AE723" s="319"/>
      <c r="AF723" s="319"/>
    </row>
    <row r="724" spans="6:32" s="119" customFormat="1">
      <c r="F724" s="293"/>
      <c r="G724" s="293"/>
      <c r="J724" s="294"/>
      <c r="K724" s="294"/>
      <c r="L724" s="294"/>
      <c r="M724" s="319"/>
      <c r="N724" s="319"/>
      <c r="O724" s="319"/>
      <c r="P724" s="319"/>
      <c r="Q724" s="319"/>
      <c r="R724" s="319"/>
      <c r="S724" s="319"/>
      <c r="T724" s="319"/>
      <c r="U724" s="319"/>
      <c r="V724" s="319"/>
      <c r="W724" s="319"/>
      <c r="X724" s="319"/>
      <c r="Y724" s="319"/>
      <c r="Z724" s="319"/>
      <c r="AA724" s="319"/>
      <c r="AB724" s="319"/>
      <c r="AC724" s="319"/>
      <c r="AD724" s="319"/>
      <c r="AE724" s="319"/>
      <c r="AF724" s="319"/>
    </row>
    <row r="725" spans="6:32" s="119" customFormat="1">
      <c r="F725" s="293"/>
      <c r="G725" s="293"/>
      <c r="J725" s="294"/>
      <c r="K725" s="294"/>
      <c r="L725" s="294"/>
      <c r="M725" s="319"/>
      <c r="N725" s="319"/>
      <c r="O725" s="319"/>
      <c r="P725" s="319"/>
      <c r="Q725" s="319"/>
      <c r="R725" s="319"/>
      <c r="S725" s="319"/>
      <c r="T725" s="319"/>
      <c r="U725" s="319"/>
      <c r="V725" s="319"/>
      <c r="W725" s="319"/>
      <c r="X725" s="319"/>
      <c r="Y725" s="319"/>
      <c r="Z725" s="319"/>
      <c r="AA725" s="319"/>
      <c r="AB725" s="319"/>
      <c r="AC725" s="319"/>
      <c r="AD725" s="319"/>
      <c r="AE725" s="319"/>
      <c r="AF725" s="319"/>
    </row>
    <row r="726" spans="6:32" s="119" customFormat="1">
      <c r="F726" s="293"/>
      <c r="G726" s="293"/>
      <c r="J726" s="294"/>
      <c r="K726" s="294"/>
      <c r="L726" s="294"/>
      <c r="M726" s="319"/>
      <c r="N726" s="319"/>
      <c r="O726" s="319"/>
      <c r="P726" s="319"/>
      <c r="Q726" s="319"/>
      <c r="R726" s="319"/>
      <c r="S726" s="319"/>
      <c r="T726" s="319"/>
      <c r="U726" s="319"/>
      <c r="V726" s="319"/>
      <c r="W726" s="319"/>
      <c r="X726" s="319"/>
      <c r="Y726" s="319"/>
      <c r="Z726" s="319"/>
      <c r="AA726" s="319"/>
      <c r="AB726" s="319"/>
      <c r="AC726" s="319"/>
      <c r="AD726" s="319"/>
      <c r="AE726" s="319"/>
      <c r="AF726" s="319"/>
    </row>
    <row r="727" spans="6:32" s="119" customFormat="1">
      <c r="F727" s="293"/>
      <c r="G727" s="293"/>
      <c r="J727" s="294"/>
      <c r="K727" s="294"/>
      <c r="L727" s="294"/>
      <c r="M727" s="319"/>
      <c r="N727" s="319"/>
      <c r="O727" s="319"/>
      <c r="P727" s="319"/>
      <c r="Q727" s="319"/>
      <c r="R727" s="319"/>
      <c r="S727" s="319"/>
      <c r="T727" s="319"/>
      <c r="U727" s="319"/>
      <c r="V727" s="319"/>
      <c r="W727" s="319"/>
      <c r="X727" s="319"/>
      <c r="Y727" s="319"/>
      <c r="Z727" s="319"/>
      <c r="AA727" s="319"/>
      <c r="AB727" s="319"/>
      <c r="AC727" s="319"/>
      <c r="AD727" s="319"/>
      <c r="AE727" s="319"/>
      <c r="AF727" s="319"/>
    </row>
    <row r="728" spans="6:32" s="119" customFormat="1">
      <c r="F728" s="293"/>
      <c r="G728" s="293"/>
      <c r="J728" s="294"/>
      <c r="K728" s="294"/>
      <c r="L728" s="294"/>
      <c r="M728" s="319"/>
      <c r="N728" s="319"/>
      <c r="O728" s="319"/>
      <c r="P728" s="319"/>
      <c r="Q728" s="319"/>
      <c r="R728" s="319"/>
      <c r="S728" s="319"/>
      <c r="T728" s="319"/>
      <c r="U728" s="319"/>
      <c r="V728" s="319"/>
      <c r="W728" s="319"/>
      <c r="X728" s="319"/>
      <c r="Y728" s="319"/>
      <c r="Z728" s="319"/>
      <c r="AA728" s="319"/>
      <c r="AB728" s="319"/>
      <c r="AC728" s="319"/>
      <c r="AD728" s="319"/>
      <c r="AE728" s="319"/>
      <c r="AF728" s="319"/>
    </row>
    <row r="729" spans="6:32" s="119" customFormat="1">
      <c r="F729" s="293"/>
      <c r="G729" s="293"/>
      <c r="J729" s="294"/>
      <c r="K729" s="294"/>
      <c r="L729" s="294"/>
      <c r="M729" s="319"/>
      <c r="N729" s="319"/>
      <c r="O729" s="319"/>
      <c r="P729" s="319"/>
      <c r="Q729" s="319"/>
      <c r="R729" s="319"/>
      <c r="S729" s="319"/>
      <c r="T729" s="319"/>
      <c r="U729" s="319"/>
      <c r="V729" s="319"/>
      <c r="W729" s="319"/>
      <c r="X729" s="319"/>
      <c r="Y729" s="319"/>
      <c r="Z729" s="319"/>
      <c r="AA729" s="319"/>
      <c r="AB729" s="319"/>
      <c r="AC729" s="319"/>
      <c r="AD729" s="319"/>
      <c r="AE729" s="319"/>
      <c r="AF729" s="319"/>
    </row>
    <row r="730" spans="6:32" s="119" customFormat="1">
      <c r="F730" s="293"/>
      <c r="G730" s="293"/>
      <c r="J730" s="294"/>
      <c r="K730" s="294"/>
      <c r="L730" s="294"/>
      <c r="M730" s="319"/>
      <c r="N730" s="319"/>
      <c r="O730" s="319"/>
      <c r="P730" s="319"/>
      <c r="Q730" s="319"/>
      <c r="R730" s="319"/>
      <c r="S730" s="319"/>
      <c r="T730" s="319"/>
      <c r="U730" s="319"/>
      <c r="V730" s="319"/>
      <c r="W730" s="319"/>
      <c r="X730" s="319"/>
      <c r="Y730" s="319"/>
      <c r="Z730" s="319"/>
      <c r="AA730" s="319"/>
      <c r="AB730" s="319"/>
      <c r="AC730" s="319"/>
      <c r="AD730" s="319"/>
      <c r="AE730" s="319"/>
      <c r="AF730" s="319"/>
    </row>
    <row r="731" spans="6:32" s="119" customFormat="1">
      <c r="F731" s="293"/>
      <c r="G731" s="293"/>
      <c r="J731" s="294"/>
      <c r="K731" s="294"/>
      <c r="L731" s="294"/>
      <c r="M731" s="319"/>
      <c r="N731" s="319"/>
      <c r="O731" s="319"/>
      <c r="P731" s="319"/>
      <c r="Q731" s="319"/>
      <c r="R731" s="319"/>
      <c r="S731" s="319"/>
      <c r="T731" s="319"/>
      <c r="U731" s="319"/>
      <c r="V731" s="319"/>
      <c r="W731" s="319"/>
      <c r="X731" s="319"/>
      <c r="Y731" s="319"/>
      <c r="Z731" s="319"/>
      <c r="AA731" s="319"/>
      <c r="AB731" s="319"/>
      <c r="AC731" s="319"/>
      <c r="AD731" s="319"/>
      <c r="AE731" s="319"/>
      <c r="AF731" s="319"/>
    </row>
    <row r="732" spans="6:32" s="119" customFormat="1">
      <c r="F732" s="293"/>
      <c r="G732" s="293"/>
      <c r="J732" s="294"/>
      <c r="K732" s="294"/>
      <c r="L732" s="294"/>
      <c r="M732" s="319"/>
      <c r="N732" s="319"/>
      <c r="O732" s="319"/>
      <c r="P732" s="319"/>
      <c r="Q732" s="319"/>
      <c r="R732" s="319"/>
      <c r="S732" s="319"/>
      <c r="T732" s="319"/>
      <c r="U732" s="319"/>
      <c r="V732" s="319"/>
      <c r="W732" s="319"/>
      <c r="X732" s="319"/>
      <c r="Y732" s="319"/>
      <c r="Z732" s="319"/>
      <c r="AA732" s="319"/>
      <c r="AB732" s="319"/>
      <c r="AC732" s="319"/>
      <c r="AD732" s="319"/>
      <c r="AE732" s="319"/>
      <c r="AF732" s="319"/>
    </row>
    <row r="733" spans="6:32" s="119" customFormat="1">
      <c r="F733" s="293"/>
      <c r="G733" s="293"/>
      <c r="J733" s="294"/>
      <c r="K733" s="294"/>
      <c r="L733" s="294"/>
      <c r="M733" s="319"/>
      <c r="N733" s="319"/>
      <c r="O733" s="319"/>
      <c r="P733" s="319"/>
      <c r="Q733" s="319"/>
      <c r="R733" s="319"/>
      <c r="S733" s="319"/>
      <c r="T733" s="319"/>
      <c r="U733" s="319"/>
      <c r="V733" s="319"/>
      <c r="W733" s="319"/>
      <c r="X733" s="319"/>
      <c r="Y733" s="319"/>
      <c r="Z733" s="319"/>
      <c r="AA733" s="319"/>
      <c r="AB733" s="319"/>
      <c r="AC733" s="319"/>
      <c r="AD733" s="319"/>
      <c r="AE733" s="319"/>
      <c r="AF733" s="319"/>
    </row>
    <row r="734" spans="6:32" s="119" customFormat="1">
      <c r="F734" s="293"/>
      <c r="G734" s="293"/>
      <c r="J734" s="294"/>
      <c r="K734" s="294"/>
      <c r="L734" s="294"/>
      <c r="M734" s="319"/>
      <c r="N734" s="319"/>
      <c r="O734" s="319"/>
      <c r="P734" s="319"/>
      <c r="Q734" s="319"/>
      <c r="R734" s="319"/>
      <c r="S734" s="319"/>
      <c r="T734" s="319"/>
      <c r="U734" s="319"/>
      <c r="V734" s="319"/>
      <c r="W734" s="319"/>
      <c r="X734" s="319"/>
      <c r="Y734" s="319"/>
      <c r="Z734" s="319"/>
      <c r="AA734" s="319"/>
      <c r="AB734" s="319"/>
      <c r="AC734" s="319"/>
      <c r="AD734" s="319"/>
      <c r="AE734" s="319"/>
      <c r="AF734" s="319"/>
    </row>
    <row r="735" spans="6:32" s="119" customFormat="1">
      <c r="F735" s="293"/>
      <c r="G735" s="293"/>
      <c r="J735" s="294"/>
      <c r="K735" s="294"/>
      <c r="L735" s="294"/>
      <c r="M735" s="319"/>
      <c r="N735" s="319"/>
      <c r="O735" s="319"/>
      <c r="P735" s="319"/>
      <c r="Q735" s="319"/>
      <c r="R735" s="319"/>
      <c r="S735" s="319"/>
      <c r="T735" s="319"/>
      <c r="U735" s="319"/>
      <c r="V735" s="319"/>
      <c r="W735" s="319"/>
      <c r="X735" s="319"/>
      <c r="Y735" s="319"/>
      <c r="Z735" s="319"/>
      <c r="AA735" s="319"/>
      <c r="AB735" s="319"/>
      <c r="AC735" s="319"/>
      <c r="AD735" s="319"/>
      <c r="AE735" s="319"/>
      <c r="AF735" s="319"/>
    </row>
    <row r="736" spans="6:32" s="119" customFormat="1">
      <c r="F736" s="293"/>
      <c r="G736" s="293"/>
      <c r="J736" s="294"/>
      <c r="K736" s="294"/>
      <c r="L736" s="294"/>
      <c r="M736" s="319"/>
      <c r="N736" s="319"/>
      <c r="O736" s="319"/>
      <c r="P736" s="319"/>
      <c r="Q736" s="319"/>
      <c r="R736" s="319"/>
      <c r="S736" s="319"/>
      <c r="T736" s="319"/>
      <c r="U736" s="319"/>
      <c r="V736" s="319"/>
      <c r="W736" s="319"/>
      <c r="X736" s="319"/>
      <c r="Y736" s="319"/>
      <c r="Z736" s="319"/>
      <c r="AA736" s="319"/>
      <c r="AB736" s="319"/>
      <c r="AC736" s="319"/>
      <c r="AD736" s="319"/>
      <c r="AE736" s="319"/>
      <c r="AF736" s="319"/>
    </row>
    <row r="737" spans="6:32" s="119" customFormat="1">
      <c r="F737" s="293"/>
      <c r="G737" s="293"/>
      <c r="J737" s="294"/>
      <c r="K737" s="294"/>
      <c r="L737" s="294"/>
      <c r="M737" s="319"/>
      <c r="N737" s="319"/>
      <c r="O737" s="319"/>
      <c r="P737" s="319"/>
      <c r="Q737" s="319"/>
      <c r="R737" s="319"/>
      <c r="S737" s="319"/>
      <c r="T737" s="319"/>
      <c r="U737" s="319"/>
      <c r="V737" s="319"/>
      <c r="W737" s="319"/>
      <c r="X737" s="319"/>
      <c r="Y737" s="319"/>
      <c r="Z737" s="319"/>
      <c r="AA737" s="319"/>
      <c r="AB737" s="319"/>
      <c r="AC737" s="319"/>
      <c r="AD737" s="319"/>
      <c r="AE737" s="319"/>
      <c r="AF737" s="319"/>
    </row>
    <row r="738" spans="6:32" s="119" customFormat="1">
      <c r="F738" s="293"/>
      <c r="G738" s="293"/>
      <c r="J738" s="294"/>
      <c r="K738" s="294"/>
      <c r="L738" s="294"/>
      <c r="M738" s="319"/>
      <c r="N738" s="319"/>
      <c r="O738" s="319"/>
      <c r="P738" s="319"/>
      <c r="Q738" s="319"/>
      <c r="R738" s="319"/>
      <c r="S738" s="319"/>
      <c r="T738" s="319"/>
      <c r="U738" s="319"/>
      <c r="V738" s="319"/>
      <c r="W738" s="319"/>
      <c r="X738" s="319"/>
      <c r="Y738" s="319"/>
      <c r="Z738" s="319"/>
      <c r="AA738" s="319"/>
      <c r="AB738" s="319"/>
      <c r="AC738" s="319"/>
      <c r="AD738" s="319"/>
      <c r="AE738" s="319"/>
      <c r="AF738" s="319"/>
    </row>
    <row r="739" spans="6:32" s="119" customFormat="1">
      <c r="F739" s="293"/>
      <c r="G739" s="293"/>
      <c r="J739" s="294"/>
      <c r="K739" s="294"/>
      <c r="L739" s="294"/>
      <c r="M739" s="319"/>
      <c r="N739" s="319"/>
      <c r="O739" s="319"/>
      <c r="P739" s="319"/>
      <c r="Q739" s="319"/>
      <c r="R739" s="319"/>
      <c r="S739" s="319"/>
      <c r="T739" s="319"/>
      <c r="U739" s="319"/>
      <c r="V739" s="319"/>
      <c r="W739" s="319"/>
      <c r="X739" s="319"/>
      <c r="Y739" s="319"/>
      <c r="Z739" s="319"/>
      <c r="AA739" s="319"/>
      <c r="AB739" s="319"/>
      <c r="AC739" s="319"/>
      <c r="AD739" s="319"/>
      <c r="AE739" s="319"/>
      <c r="AF739" s="319"/>
    </row>
    <row r="740" spans="6:32" s="119" customFormat="1">
      <c r="F740" s="293"/>
      <c r="G740" s="293"/>
      <c r="J740" s="294"/>
      <c r="K740" s="294"/>
      <c r="L740" s="294"/>
      <c r="M740" s="319"/>
      <c r="N740" s="319"/>
      <c r="O740" s="319"/>
      <c r="P740" s="319"/>
      <c r="Q740" s="319"/>
      <c r="R740" s="319"/>
      <c r="S740" s="319"/>
      <c r="T740" s="319"/>
      <c r="U740" s="319"/>
      <c r="V740" s="319"/>
      <c r="W740" s="319"/>
      <c r="X740" s="319"/>
      <c r="Y740" s="319"/>
      <c r="Z740" s="319"/>
      <c r="AA740" s="319"/>
      <c r="AB740" s="319"/>
      <c r="AC740" s="319"/>
      <c r="AD740" s="319"/>
      <c r="AE740" s="319"/>
      <c r="AF740" s="319"/>
    </row>
    <row r="741" spans="6:32" s="119" customFormat="1">
      <c r="F741" s="293"/>
      <c r="G741" s="293"/>
      <c r="J741" s="294"/>
      <c r="K741" s="294"/>
      <c r="L741" s="294"/>
      <c r="M741" s="319"/>
      <c r="N741" s="319"/>
      <c r="O741" s="319"/>
      <c r="P741" s="319"/>
      <c r="Q741" s="319"/>
      <c r="R741" s="319"/>
      <c r="S741" s="319"/>
      <c r="T741" s="319"/>
      <c r="U741" s="319"/>
      <c r="V741" s="319"/>
      <c r="W741" s="319"/>
      <c r="X741" s="319"/>
      <c r="Y741" s="319"/>
      <c r="Z741" s="319"/>
      <c r="AA741" s="319"/>
      <c r="AB741" s="319"/>
      <c r="AC741" s="319"/>
      <c r="AD741" s="319"/>
      <c r="AE741" s="319"/>
      <c r="AF741" s="319"/>
    </row>
    <row r="742" spans="6:32" s="119" customFormat="1">
      <c r="F742" s="293"/>
      <c r="G742" s="293"/>
      <c r="J742" s="294"/>
      <c r="K742" s="294"/>
      <c r="L742" s="294"/>
      <c r="M742" s="319"/>
      <c r="N742" s="319"/>
      <c r="O742" s="319"/>
      <c r="P742" s="319"/>
      <c r="Q742" s="319"/>
      <c r="R742" s="319"/>
      <c r="S742" s="319"/>
      <c r="T742" s="319"/>
      <c r="U742" s="319"/>
      <c r="V742" s="319"/>
      <c r="W742" s="319"/>
      <c r="X742" s="319"/>
      <c r="Y742" s="319"/>
      <c r="Z742" s="319"/>
      <c r="AA742" s="319"/>
      <c r="AB742" s="319"/>
      <c r="AC742" s="319"/>
      <c r="AD742" s="319"/>
      <c r="AE742" s="319"/>
      <c r="AF742" s="319"/>
    </row>
    <row r="743" spans="6:32" s="119" customFormat="1">
      <c r="F743" s="293"/>
      <c r="G743" s="293"/>
      <c r="J743" s="294"/>
      <c r="K743" s="294"/>
      <c r="L743" s="294"/>
      <c r="M743" s="319"/>
      <c r="N743" s="319"/>
      <c r="O743" s="319"/>
      <c r="P743" s="319"/>
      <c r="Q743" s="319"/>
      <c r="R743" s="319"/>
      <c r="S743" s="319"/>
      <c r="T743" s="319"/>
      <c r="U743" s="319"/>
      <c r="V743" s="319"/>
      <c r="W743" s="319"/>
      <c r="X743" s="319"/>
      <c r="Y743" s="319"/>
      <c r="Z743" s="319"/>
      <c r="AA743" s="319"/>
      <c r="AB743" s="319"/>
      <c r="AC743" s="319"/>
      <c r="AD743" s="319"/>
      <c r="AE743" s="319"/>
      <c r="AF743" s="319"/>
    </row>
    <row r="744" spans="6:32" s="119" customFormat="1">
      <c r="F744" s="293"/>
      <c r="G744" s="293"/>
      <c r="J744" s="294"/>
      <c r="K744" s="294"/>
      <c r="L744" s="294"/>
      <c r="M744" s="319"/>
      <c r="N744" s="319"/>
      <c r="O744" s="319"/>
      <c r="P744" s="319"/>
      <c r="Q744" s="319"/>
      <c r="R744" s="319"/>
      <c r="S744" s="319"/>
      <c r="T744" s="319"/>
      <c r="U744" s="319"/>
      <c r="V744" s="319"/>
      <c r="W744" s="319"/>
      <c r="X744" s="319"/>
      <c r="Y744" s="319"/>
      <c r="Z744" s="319"/>
      <c r="AA744" s="319"/>
      <c r="AB744" s="319"/>
      <c r="AC744" s="319"/>
      <c r="AD744" s="319"/>
      <c r="AE744" s="319"/>
      <c r="AF744" s="319"/>
    </row>
    <row r="745" spans="6:32" s="119" customFormat="1">
      <c r="F745" s="293"/>
      <c r="G745" s="293"/>
      <c r="J745" s="294"/>
      <c r="K745" s="294"/>
      <c r="L745" s="294"/>
      <c r="M745" s="319"/>
      <c r="N745" s="319"/>
      <c r="O745" s="319"/>
      <c r="P745" s="319"/>
      <c r="Q745" s="319"/>
      <c r="R745" s="319"/>
      <c r="S745" s="319"/>
      <c r="T745" s="319"/>
      <c r="U745" s="319"/>
      <c r="V745" s="319"/>
      <c r="W745" s="319"/>
      <c r="X745" s="319"/>
      <c r="Y745" s="319"/>
      <c r="Z745" s="319"/>
      <c r="AA745" s="319"/>
      <c r="AB745" s="319"/>
      <c r="AC745" s="319"/>
      <c r="AD745" s="319"/>
      <c r="AE745" s="319"/>
      <c r="AF745" s="319"/>
    </row>
    <row r="746" spans="6:32" s="119" customFormat="1">
      <c r="F746" s="293"/>
      <c r="G746" s="293"/>
      <c r="J746" s="294"/>
      <c r="K746" s="294"/>
      <c r="L746" s="294"/>
      <c r="M746" s="319"/>
      <c r="N746" s="319"/>
      <c r="O746" s="319"/>
      <c r="P746" s="319"/>
      <c r="Q746" s="319"/>
      <c r="R746" s="319"/>
      <c r="S746" s="319"/>
      <c r="T746" s="319"/>
      <c r="U746" s="319"/>
      <c r="V746" s="319"/>
      <c r="W746" s="319"/>
      <c r="X746" s="319"/>
      <c r="Y746" s="319"/>
      <c r="Z746" s="319"/>
      <c r="AA746" s="319"/>
      <c r="AB746" s="319"/>
      <c r="AC746" s="319"/>
      <c r="AD746" s="319"/>
      <c r="AE746" s="319"/>
      <c r="AF746" s="319"/>
    </row>
    <row r="747" spans="6:32" s="119" customFormat="1">
      <c r="F747" s="293"/>
      <c r="G747" s="293"/>
      <c r="J747" s="294"/>
      <c r="K747" s="294"/>
      <c r="L747" s="294"/>
      <c r="M747" s="319"/>
      <c r="N747" s="319"/>
      <c r="O747" s="319"/>
      <c r="P747" s="319"/>
      <c r="Q747" s="319"/>
      <c r="R747" s="319"/>
      <c r="S747" s="319"/>
      <c r="T747" s="319"/>
      <c r="U747" s="319"/>
      <c r="V747" s="319"/>
      <c r="W747" s="319"/>
      <c r="X747" s="319"/>
      <c r="Y747" s="319"/>
      <c r="Z747" s="319"/>
      <c r="AA747" s="319"/>
      <c r="AB747" s="319"/>
      <c r="AC747" s="319"/>
      <c r="AD747" s="319"/>
      <c r="AE747" s="319"/>
      <c r="AF747" s="319"/>
    </row>
    <row r="748" spans="6:32" s="119" customFormat="1">
      <c r="F748" s="293"/>
      <c r="G748" s="293"/>
      <c r="J748" s="294"/>
      <c r="K748" s="294"/>
      <c r="L748" s="294"/>
      <c r="M748" s="319"/>
      <c r="N748" s="319"/>
      <c r="O748" s="319"/>
      <c r="P748" s="319"/>
      <c r="Q748" s="319"/>
      <c r="R748" s="319"/>
      <c r="S748" s="319"/>
      <c r="T748" s="319"/>
      <c r="U748" s="319"/>
      <c r="V748" s="319"/>
      <c r="W748" s="319"/>
      <c r="X748" s="319"/>
      <c r="Y748" s="319"/>
      <c r="Z748" s="319"/>
      <c r="AA748" s="319"/>
      <c r="AB748" s="319"/>
      <c r="AC748" s="319"/>
      <c r="AD748" s="319"/>
      <c r="AE748" s="319"/>
      <c r="AF748" s="319"/>
    </row>
    <row r="749" spans="6:32" s="119" customFormat="1">
      <c r="F749" s="293"/>
      <c r="G749" s="293"/>
      <c r="J749" s="294"/>
      <c r="K749" s="294"/>
      <c r="L749" s="294"/>
      <c r="M749" s="319"/>
      <c r="N749" s="319"/>
      <c r="O749" s="319"/>
      <c r="P749" s="319"/>
      <c r="Q749" s="319"/>
      <c r="R749" s="319"/>
      <c r="S749" s="319"/>
      <c r="T749" s="319"/>
      <c r="U749" s="319"/>
      <c r="V749" s="319"/>
      <c r="W749" s="319"/>
      <c r="X749" s="319"/>
      <c r="Y749" s="319"/>
      <c r="Z749" s="319"/>
      <c r="AA749" s="319"/>
      <c r="AB749" s="319"/>
      <c r="AC749" s="319"/>
      <c r="AD749" s="319"/>
      <c r="AE749" s="319"/>
      <c r="AF749" s="319"/>
    </row>
    <row r="750" spans="6:32" s="119" customFormat="1">
      <c r="F750" s="293"/>
      <c r="G750" s="293"/>
      <c r="J750" s="294"/>
      <c r="K750" s="294"/>
      <c r="L750" s="294"/>
      <c r="M750" s="319"/>
      <c r="N750" s="319"/>
      <c r="O750" s="319"/>
      <c r="P750" s="319"/>
      <c r="Q750" s="319"/>
      <c r="R750" s="319"/>
      <c r="S750" s="319"/>
      <c r="T750" s="319"/>
      <c r="U750" s="319"/>
      <c r="V750" s="319"/>
      <c r="W750" s="319"/>
      <c r="X750" s="319"/>
      <c r="Y750" s="319"/>
      <c r="Z750" s="319"/>
      <c r="AA750" s="319"/>
      <c r="AB750" s="319"/>
      <c r="AC750" s="319"/>
      <c r="AD750" s="319"/>
      <c r="AE750" s="319"/>
      <c r="AF750" s="319"/>
    </row>
    <row r="751" spans="6:32" s="119" customFormat="1">
      <c r="F751" s="293"/>
      <c r="G751" s="293"/>
      <c r="J751" s="294"/>
      <c r="K751" s="294"/>
      <c r="L751" s="294"/>
      <c r="M751" s="319"/>
      <c r="N751" s="319"/>
      <c r="O751" s="319"/>
      <c r="P751" s="319"/>
      <c r="Q751" s="319"/>
      <c r="R751" s="319"/>
      <c r="S751" s="319"/>
      <c r="T751" s="319"/>
      <c r="U751" s="319"/>
      <c r="V751" s="319"/>
      <c r="W751" s="319"/>
      <c r="X751" s="319"/>
      <c r="Y751" s="319"/>
      <c r="Z751" s="319"/>
      <c r="AA751" s="319"/>
      <c r="AB751" s="319"/>
      <c r="AC751" s="319"/>
      <c r="AD751" s="319"/>
      <c r="AE751" s="319"/>
      <c r="AF751" s="319"/>
    </row>
    <row r="752" spans="6:32" s="119" customFormat="1">
      <c r="F752" s="293"/>
      <c r="G752" s="293"/>
      <c r="J752" s="294"/>
      <c r="K752" s="294"/>
      <c r="L752" s="294"/>
      <c r="M752" s="319"/>
      <c r="N752" s="319"/>
      <c r="O752" s="319"/>
      <c r="P752" s="319"/>
      <c r="Q752" s="319"/>
      <c r="R752" s="319"/>
      <c r="S752" s="319"/>
      <c r="T752" s="319"/>
      <c r="U752" s="319"/>
      <c r="V752" s="319"/>
      <c r="W752" s="319"/>
      <c r="X752" s="319"/>
      <c r="Y752" s="319"/>
      <c r="Z752" s="319"/>
      <c r="AA752" s="319"/>
      <c r="AB752" s="319"/>
      <c r="AC752" s="319"/>
      <c r="AD752" s="319"/>
      <c r="AE752" s="319"/>
      <c r="AF752" s="319"/>
    </row>
    <row r="753" spans="6:32" s="119" customFormat="1">
      <c r="F753" s="293"/>
      <c r="G753" s="293"/>
      <c r="J753" s="294"/>
      <c r="K753" s="294"/>
      <c r="L753" s="294"/>
      <c r="M753" s="319"/>
      <c r="N753" s="319"/>
      <c r="O753" s="319"/>
      <c r="P753" s="319"/>
      <c r="Q753" s="319"/>
      <c r="R753" s="319"/>
      <c r="S753" s="319"/>
      <c r="T753" s="319"/>
      <c r="U753" s="319"/>
      <c r="V753" s="319"/>
      <c r="W753" s="319"/>
      <c r="X753" s="319"/>
      <c r="Y753" s="319"/>
      <c r="Z753" s="319"/>
      <c r="AA753" s="319"/>
      <c r="AB753" s="319"/>
      <c r="AC753" s="319"/>
      <c r="AD753" s="319"/>
      <c r="AE753" s="319"/>
      <c r="AF753" s="319"/>
    </row>
    <row r="754" spans="6:32" s="119" customFormat="1">
      <c r="F754" s="293"/>
      <c r="G754" s="293"/>
      <c r="J754" s="294"/>
      <c r="K754" s="294"/>
      <c r="L754" s="294"/>
      <c r="M754" s="319"/>
      <c r="N754" s="319"/>
      <c r="O754" s="319"/>
      <c r="P754" s="319"/>
      <c r="Q754" s="319"/>
      <c r="R754" s="319"/>
      <c r="S754" s="319"/>
      <c r="T754" s="319"/>
      <c r="U754" s="319"/>
      <c r="V754" s="319"/>
      <c r="W754" s="319"/>
      <c r="X754" s="319"/>
      <c r="Y754" s="319"/>
      <c r="Z754" s="319"/>
      <c r="AA754" s="319"/>
      <c r="AB754" s="319"/>
      <c r="AC754" s="319"/>
      <c r="AD754" s="319"/>
      <c r="AE754" s="319"/>
      <c r="AF754" s="319"/>
    </row>
    <row r="755" spans="6:32" s="119" customFormat="1">
      <c r="F755" s="293"/>
      <c r="G755" s="293"/>
      <c r="J755" s="294"/>
      <c r="K755" s="294"/>
      <c r="L755" s="294"/>
      <c r="M755" s="319"/>
      <c r="N755" s="319"/>
      <c r="O755" s="319"/>
      <c r="P755" s="319"/>
      <c r="Q755" s="319"/>
      <c r="R755" s="319"/>
      <c r="S755" s="319"/>
      <c r="T755" s="319"/>
      <c r="U755" s="319"/>
      <c r="V755" s="319"/>
      <c r="W755" s="319"/>
      <c r="X755" s="319"/>
      <c r="Y755" s="319"/>
      <c r="Z755" s="319"/>
      <c r="AA755" s="319"/>
      <c r="AB755" s="319"/>
      <c r="AC755" s="319"/>
      <c r="AD755" s="319"/>
      <c r="AE755" s="319"/>
      <c r="AF755" s="319"/>
    </row>
    <row r="756" spans="6:32" s="119" customFormat="1">
      <c r="F756" s="293"/>
      <c r="G756" s="293"/>
      <c r="J756" s="294"/>
      <c r="K756" s="294"/>
      <c r="L756" s="294"/>
      <c r="M756" s="319"/>
      <c r="N756" s="319"/>
      <c r="O756" s="319"/>
      <c r="P756" s="319"/>
      <c r="Q756" s="319"/>
      <c r="R756" s="319"/>
      <c r="S756" s="319"/>
      <c r="T756" s="319"/>
      <c r="U756" s="319"/>
      <c r="V756" s="319"/>
      <c r="W756" s="319"/>
      <c r="X756" s="319"/>
      <c r="Y756" s="319"/>
      <c r="Z756" s="319"/>
      <c r="AA756" s="319"/>
      <c r="AB756" s="319"/>
      <c r="AC756" s="319"/>
      <c r="AD756" s="319"/>
      <c r="AE756" s="319"/>
      <c r="AF756" s="319"/>
    </row>
    <row r="757" spans="6:32" s="119" customFormat="1">
      <c r="F757" s="293"/>
      <c r="G757" s="293"/>
      <c r="J757" s="294"/>
      <c r="K757" s="294"/>
      <c r="L757" s="294"/>
      <c r="M757" s="319"/>
      <c r="N757" s="319"/>
      <c r="O757" s="319"/>
      <c r="P757" s="319"/>
      <c r="Q757" s="319"/>
      <c r="R757" s="319"/>
      <c r="S757" s="319"/>
      <c r="T757" s="319"/>
      <c r="U757" s="319"/>
      <c r="V757" s="319"/>
      <c r="W757" s="319"/>
      <c r="X757" s="319"/>
      <c r="Y757" s="319"/>
      <c r="Z757" s="319"/>
      <c r="AA757" s="319"/>
      <c r="AB757" s="319"/>
      <c r="AC757" s="319"/>
      <c r="AD757" s="319"/>
      <c r="AE757" s="319"/>
      <c r="AF757" s="319"/>
    </row>
    <row r="758" spans="6:32" s="119" customFormat="1">
      <c r="F758" s="293"/>
      <c r="G758" s="293"/>
      <c r="J758" s="294"/>
      <c r="K758" s="294"/>
      <c r="L758" s="294"/>
      <c r="M758" s="319"/>
      <c r="N758" s="319"/>
      <c r="O758" s="319"/>
      <c r="P758" s="319"/>
      <c r="Q758" s="319"/>
      <c r="R758" s="319"/>
      <c r="S758" s="319"/>
      <c r="T758" s="319"/>
      <c r="U758" s="319"/>
      <c r="V758" s="319"/>
      <c r="W758" s="319"/>
      <c r="X758" s="319"/>
      <c r="Y758" s="319"/>
      <c r="Z758" s="319"/>
      <c r="AA758" s="319"/>
      <c r="AB758" s="319"/>
      <c r="AC758" s="319"/>
      <c r="AD758" s="319"/>
      <c r="AE758" s="319"/>
      <c r="AF758" s="319"/>
    </row>
    <row r="759" spans="6:32" s="119" customFormat="1">
      <c r="F759" s="293"/>
      <c r="G759" s="293"/>
      <c r="J759" s="294"/>
      <c r="K759" s="294"/>
      <c r="L759" s="294"/>
      <c r="M759" s="319"/>
      <c r="N759" s="319"/>
      <c r="O759" s="319"/>
      <c r="P759" s="319"/>
      <c r="Q759" s="319"/>
      <c r="R759" s="319"/>
      <c r="S759" s="319"/>
      <c r="T759" s="319"/>
      <c r="U759" s="319"/>
      <c r="V759" s="319"/>
      <c r="W759" s="319"/>
      <c r="X759" s="319"/>
      <c r="Y759" s="319"/>
      <c r="Z759" s="319"/>
      <c r="AA759" s="319"/>
      <c r="AB759" s="319"/>
      <c r="AC759" s="319"/>
      <c r="AD759" s="319"/>
      <c r="AE759" s="319"/>
      <c r="AF759" s="319"/>
    </row>
    <row r="760" spans="6:32" s="119" customFormat="1">
      <c r="F760" s="293"/>
      <c r="G760" s="293"/>
      <c r="J760" s="294"/>
      <c r="K760" s="294"/>
      <c r="L760" s="294"/>
      <c r="M760" s="319"/>
      <c r="N760" s="319"/>
      <c r="O760" s="319"/>
      <c r="P760" s="319"/>
      <c r="Q760" s="319"/>
      <c r="R760" s="319"/>
      <c r="S760" s="319"/>
      <c r="T760" s="319"/>
      <c r="U760" s="319"/>
      <c r="V760" s="319"/>
      <c r="W760" s="319"/>
      <c r="X760" s="319"/>
      <c r="Y760" s="319"/>
      <c r="Z760" s="319"/>
      <c r="AA760" s="319"/>
      <c r="AB760" s="319"/>
      <c r="AC760" s="319"/>
      <c r="AD760" s="319"/>
      <c r="AE760" s="319"/>
      <c r="AF760" s="319"/>
    </row>
    <row r="761" spans="6:32" s="119" customFormat="1">
      <c r="F761" s="293"/>
      <c r="G761" s="293"/>
      <c r="J761" s="294"/>
      <c r="K761" s="294"/>
      <c r="L761" s="294"/>
      <c r="M761" s="319"/>
      <c r="N761" s="319"/>
      <c r="O761" s="319"/>
      <c r="P761" s="319"/>
      <c r="Q761" s="319"/>
      <c r="R761" s="319"/>
      <c r="S761" s="319"/>
      <c r="T761" s="319"/>
      <c r="U761" s="319"/>
      <c r="V761" s="319"/>
      <c r="W761" s="319"/>
      <c r="X761" s="319"/>
      <c r="Y761" s="319"/>
      <c r="Z761" s="319"/>
      <c r="AA761" s="319"/>
      <c r="AB761" s="319"/>
      <c r="AC761" s="319"/>
      <c r="AD761" s="319"/>
      <c r="AE761" s="319"/>
      <c r="AF761" s="319"/>
    </row>
    <row r="762" spans="6:32" s="119" customFormat="1">
      <c r="F762" s="293"/>
      <c r="G762" s="293"/>
      <c r="J762" s="294"/>
      <c r="K762" s="294"/>
      <c r="L762" s="294"/>
      <c r="M762" s="319"/>
      <c r="N762" s="319"/>
      <c r="O762" s="319"/>
      <c r="P762" s="319"/>
      <c r="Q762" s="319"/>
      <c r="R762" s="319"/>
      <c r="S762" s="319"/>
      <c r="T762" s="319"/>
      <c r="U762" s="319"/>
      <c r="V762" s="319"/>
      <c r="W762" s="319"/>
      <c r="X762" s="319"/>
      <c r="Y762" s="319"/>
      <c r="Z762" s="319"/>
      <c r="AA762" s="319"/>
      <c r="AB762" s="319"/>
      <c r="AC762" s="319"/>
      <c r="AD762" s="319"/>
      <c r="AE762" s="319"/>
      <c r="AF762" s="319"/>
    </row>
    <row r="763" spans="6:32" s="119" customFormat="1">
      <c r="F763" s="293"/>
      <c r="G763" s="293"/>
      <c r="J763" s="294"/>
      <c r="K763" s="294"/>
      <c r="L763" s="294"/>
      <c r="M763" s="319"/>
      <c r="N763" s="319"/>
      <c r="O763" s="319"/>
      <c r="P763" s="319"/>
      <c r="Q763" s="319"/>
      <c r="R763" s="319"/>
      <c r="S763" s="319"/>
      <c r="T763" s="319"/>
      <c r="U763" s="319"/>
      <c r="V763" s="319"/>
      <c r="W763" s="319"/>
      <c r="X763" s="319"/>
      <c r="Y763" s="319"/>
      <c r="Z763" s="319"/>
      <c r="AA763" s="319"/>
      <c r="AB763" s="319"/>
      <c r="AC763" s="319"/>
      <c r="AD763" s="319"/>
      <c r="AE763" s="319"/>
      <c r="AF763" s="319"/>
    </row>
    <row r="764" spans="6:32" s="119" customFormat="1">
      <c r="F764" s="293"/>
      <c r="G764" s="293"/>
      <c r="J764" s="294"/>
      <c r="K764" s="294"/>
      <c r="L764" s="294"/>
      <c r="M764" s="319"/>
      <c r="N764" s="319"/>
      <c r="O764" s="319"/>
      <c r="P764" s="319"/>
      <c r="Q764" s="319"/>
      <c r="R764" s="319"/>
      <c r="S764" s="319"/>
      <c r="T764" s="319"/>
      <c r="U764" s="319"/>
      <c r="V764" s="319"/>
      <c r="W764" s="319"/>
      <c r="X764" s="319"/>
      <c r="Y764" s="319"/>
      <c r="Z764" s="319"/>
      <c r="AA764" s="319"/>
      <c r="AB764" s="319"/>
      <c r="AC764" s="319"/>
      <c r="AD764" s="319"/>
      <c r="AE764" s="319"/>
      <c r="AF764" s="319"/>
    </row>
    <row r="765" spans="6:32" s="119" customFormat="1">
      <c r="F765" s="293"/>
      <c r="G765" s="293"/>
      <c r="J765" s="294"/>
      <c r="K765" s="294"/>
      <c r="L765" s="294"/>
      <c r="M765" s="319"/>
      <c r="N765" s="319"/>
      <c r="O765" s="319"/>
      <c r="P765" s="319"/>
      <c r="Q765" s="319"/>
      <c r="R765" s="319"/>
      <c r="S765" s="319"/>
      <c r="T765" s="319"/>
      <c r="U765" s="319"/>
      <c r="V765" s="319"/>
      <c r="W765" s="319"/>
      <c r="X765" s="319"/>
      <c r="Y765" s="319"/>
      <c r="Z765" s="319"/>
      <c r="AA765" s="319"/>
      <c r="AB765" s="319"/>
      <c r="AC765" s="319"/>
      <c r="AD765" s="319"/>
      <c r="AE765" s="319"/>
      <c r="AF765" s="319"/>
    </row>
    <row r="766" spans="6:32" s="119" customFormat="1">
      <c r="F766" s="293"/>
      <c r="G766" s="293"/>
      <c r="J766" s="294"/>
      <c r="K766" s="294"/>
      <c r="L766" s="294"/>
      <c r="M766" s="319"/>
      <c r="N766" s="319"/>
      <c r="O766" s="319"/>
      <c r="P766" s="319"/>
      <c r="Q766" s="319"/>
      <c r="R766" s="319"/>
      <c r="S766" s="319"/>
      <c r="T766" s="319"/>
      <c r="U766" s="319"/>
      <c r="V766" s="319"/>
      <c r="W766" s="319"/>
      <c r="X766" s="319"/>
      <c r="Y766" s="319"/>
      <c r="Z766" s="319"/>
      <c r="AA766" s="319"/>
      <c r="AB766" s="319"/>
      <c r="AC766" s="319"/>
      <c r="AD766" s="319"/>
      <c r="AE766" s="319"/>
      <c r="AF766" s="319"/>
    </row>
    <row r="767" spans="6:32" s="119" customFormat="1">
      <c r="F767" s="293"/>
      <c r="G767" s="293"/>
      <c r="J767" s="294"/>
      <c r="K767" s="294"/>
      <c r="L767" s="294"/>
      <c r="M767" s="319"/>
      <c r="N767" s="319"/>
      <c r="O767" s="319"/>
      <c r="P767" s="319"/>
      <c r="Q767" s="319"/>
      <c r="R767" s="319"/>
      <c r="S767" s="319"/>
      <c r="T767" s="319"/>
      <c r="U767" s="319"/>
      <c r="V767" s="319"/>
      <c r="W767" s="319"/>
      <c r="X767" s="319"/>
      <c r="Y767" s="319"/>
      <c r="Z767" s="319"/>
      <c r="AA767" s="319"/>
      <c r="AB767" s="319"/>
      <c r="AC767" s="319"/>
      <c r="AD767" s="319"/>
      <c r="AE767" s="319"/>
      <c r="AF767" s="319"/>
    </row>
    <row r="768" spans="6:32" s="119" customFormat="1">
      <c r="F768" s="293"/>
      <c r="G768" s="293"/>
      <c r="J768" s="294"/>
      <c r="K768" s="294"/>
      <c r="L768" s="294"/>
      <c r="M768" s="319"/>
      <c r="N768" s="319"/>
      <c r="O768" s="319"/>
      <c r="P768" s="319"/>
      <c r="Q768" s="319"/>
      <c r="R768" s="319"/>
      <c r="S768" s="319"/>
      <c r="T768" s="319"/>
      <c r="U768" s="319"/>
      <c r="V768" s="319"/>
      <c r="W768" s="319"/>
      <c r="X768" s="319"/>
      <c r="Y768" s="319"/>
      <c r="Z768" s="319"/>
      <c r="AA768" s="319"/>
      <c r="AB768" s="319"/>
      <c r="AC768" s="319"/>
      <c r="AD768" s="319"/>
      <c r="AE768" s="319"/>
      <c r="AF768" s="319"/>
    </row>
    <row r="769" spans="6:32" s="119" customFormat="1">
      <c r="F769" s="293"/>
      <c r="G769" s="293"/>
      <c r="J769" s="294"/>
      <c r="K769" s="294"/>
      <c r="L769" s="294"/>
      <c r="M769" s="319"/>
      <c r="N769" s="319"/>
      <c r="O769" s="319"/>
      <c r="P769" s="319"/>
      <c r="Q769" s="319"/>
      <c r="R769" s="319"/>
      <c r="S769" s="319"/>
      <c r="T769" s="319"/>
      <c r="U769" s="319"/>
      <c r="V769" s="319"/>
      <c r="W769" s="319"/>
      <c r="X769" s="319"/>
      <c r="Y769" s="319"/>
      <c r="Z769" s="319"/>
      <c r="AA769" s="319"/>
      <c r="AB769" s="319"/>
      <c r="AC769" s="319"/>
      <c r="AD769" s="319"/>
      <c r="AE769" s="319"/>
      <c r="AF769" s="319"/>
    </row>
    <row r="770" spans="6:32" s="119" customFormat="1">
      <c r="F770" s="293"/>
      <c r="G770" s="293"/>
      <c r="J770" s="294"/>
      <c r="K770" s="294"/>
      <c r="L770" s="294"/>
      <c r="M770" s="319"/>
      <c r="N770" s="319"/>
      <c r="O770" s="319"/>
      <c r="P770" s="319"/>
      <c r="Q770" s="319"/>
      <c r="R770" s="319"/>
      <c r="S770" s="319"/>
      <c r="T770" s="319"/>
      <c r="U770" s="319"/>
      <c r="V770" s="319"/>
      <c r="W770" s="319"/>
      <c r="X770" s="319"/>
      <c r="Y770" s="319"/>
      <c r="Z770" s="319"/>
      <c r="AA770" s="319"/>
      <c r="AB770" s="319"/>
      <c r="AC770" s="319"/>
      <c r="AD770" s="319"/>
      <c r="AE770" s="319"/>
      <c r="AF770" s="319"/>
    </row>
    <row r="771" spans="6:32" s="119" customFormat="1">
      <c r="F771" s="293"/>
      <c r="G771" s="293"/>
      <c r="J771" s="294"/>
      <c r="K771" s="294"/>
      <c r="L771" s="294"/>
      <c r="M771" s="319"/>
      <c r="N771" s="319"/>
      <c r="O771" s="319"/>
      <c r="P771" s="319"/>
      <c r="Q771" s="319"/>
      <c r="R771" s="319"/>
      <c r="S771" s="319"/>
      <c r="T771" s="319"/>
      <c r="U771" s="319"/>
      <c r="V771" s="319"/>
      <c r="W771" s="319"/>
      <c r="X771" s="319"/>
      <c r="Y771" s="319"/>
      <c r="Z771" s="319"/>
      <c r="AA771" s="319"/>
      <c r="AB771" s="319"/>
      <c r="AC771" s="319"/>
      <c r="AD771" s="319"/>
      <c r="AE771" s="319"/>
      <c r="AF771" s="319"/>
    </row>
    <row r="772" spans="6:32" s="119" customFormat="1">
      <c r="F772" s="293"/>
      <c r="G772" s="293"/>
      <c r="J772" s="294"/>
      <c r="K772" s="294"/>
      <c r="L772" s="294"/>
      <c r="M772" s="319"/>
      <c r="N772" s="319"/>
      <c r="O772" s="319"/>
      <c r="P772" s="319"/>
      <c r="Q772" s="319"/>
      <c r="R772" s="319"/>
      <c r="S772" s="319"/>
      <c r="T772" s="319"/>
      <c r="U772" s="319"/>
      <c r="V772" s="319"/>
      <c r="W772" s="319"/>
      <c r="X772" s="319"/>
      <c r="Y772" s="319"/>
      <c r="Z772" s="319"/>
      <c r="AA772" s="319"/>
      <c r="AB772" s="319"/>
      <c r="AC772" s="319"/>
      <c r="AD772" s="319"/>
      <c r="AE772" s="319"/>
      <c r="AF772" s="319"/>
    </row>
    <row r="773" spans="6:32" s="119" customFormat="1">
      <c r="F773" s="293"/>
      <c r="G773" s="293"/>
      <c r="J773" s="294"/>
      <c r="K773" s="294"/>
      <c r="L773" s="294"/>
      <c r="M773" s="319"/>
      <c r="N773" s="319"/>
      <c r="O773" s="319"/>
      <c r="P773" s="319"/>
      <c r="Q773" s="319"/>
      <c r="R773" s="319"/>
      <c r="S773" s="319"/>
      <c r="T773" s="319"/>
      <c r="U773" s="319"/>
      <c r="V773" s="319"/>
      <c r="W773" s="319"/>
      <c r="X773" s="319"/>
      <c r="Y773" s="319"/>
      <c r="Z773" s="319"/>
      <c r="AA773" s="319"/>
      <c r="AB773" s="319"/>
      <c r="AC773" s="319"/>
      <c r="AD773" s="319"/>
      <c r="AE773" s="319"/>
      <c r="AF773" s="319"/>
    </row>
    <row r="774" spans="6:32" s="119" customFormat="1">
      <c r="F774" s="293"/>
      <c r="G774" s="293"/>
      <c r="J774" s="294"/>
      <c r="K774" s="294"/>
      <c r="L774" s="294"/>
      <c r="M774" s="319"/>
      <c r="N774" s="319"/>
      <c r="O774" s="319"/>
      <c r="P774" s="319"/>
      <c r="Q774" s="319"/>
      <c r="R774" s="319"/>
      <c r="S774" s="319"/>
      <c r="T774" s="319"/>
      <c r="U774" s="319"/>
      <c r="V774" s="319"/>
      <c r="W774" s="319"/>
      <c r="X774" s="319"/>
      <c r="Y774" s="319"/>
      <c r="Z774" s="319"/>
      <c r="AA774" s="319"/>
      <c r="AB774" s="319"/>
      <c r="AC774" s="319"/>
      <c r="AD774" s="319"/>
      <c r="AE774" s="319"/>
      <c r="AF774" s="319"/>
    </row>
    <row r="775" spans="6:32" s="119" customFormat="1">
      <c r="F775" s="293"/>
      <c r="G775" s="293"/>
      <c r="J775" s="294"/>
      <c r="K775" s="294"/>
      <c r="L775" s="294"/>
      <c r="M775" s="319"/>
      <c r="N775" s="319"/>
      <c r="O775" s="319"/>
      <c r="P775" s="319"/>
      <c r="Q775" s="319"/>
      <c r="R775" s="319"/>
      <c r="S775" s="319"/>
      <c r="T775" s="319"/>
      <c r="U775" s="319"/>
      <c r="V775" s="319"/>
      <c r="W775" s="319"/>
      <c r="X775" s="319"/>
      <c r="Y775" s="319"/>
      <c r="Z775" s="319"/>
      <c r="AA775" s="319"/>
      <c r="AB775" s="319"/>
      <c r="AC775" s="319"/>
      <c r="AD775" s="319"/>
      <c r="AE775" s="319"/>
      <c r="AF775" s="319"/>
    </row>
    <row r="776" spans="6:32" s="119" customFormat="1">
      <c r="F776" s="293"/>
      <c r="G776" s="293"/>
      <c r="J776" s="294"/>
      <c r="K776" s="294"/>
      <c r="L776" s="294"/>
      <c r="M776" s="319"/>
      <c r="N776" s="319"/>
      <c r="O776" s="319"/>
      <c r="P776" s="319"/>
      <c r="Q776" s="319"/>
      <c r="R776" s="319"/>
      <c r="S776" s="319"/>
      <c r="T776" s="319"/>
      <c r="U776" s="319"/>
      <c r="V776" s="319"/>
      <c r="W776" s="319"/>
      <c r="X776" s="319"/>
      <c r="Y776" s="319"/>
      <c r="Z776" s="319"/>
      <c r="AA776" s="319"/>
      <c r="AB776" s="319"/>
      <c r="AC776" s="319"/>
      <c r="AD776" s="319"/>
      <c r="AE776" s="319"/>
      <c r="AF776" s="319"/>
    </row>
    <row r="777" spans="6:32" s="119" customFormat="1">
      <c r="F777" s="293"/>
      <c r="G777" s="293"/>
      <c r="J777" s="294"/>
      <c r="K777" s="294"/>
      <c r="L777" s="294"/>
      <c r="M777" s="319"/>
      <c r="N777" s="319"/>
      <c r="O777" s="319"/>
      <c r="P777" s="319"/>
      <c r="Q777" s="319"/>
      <c r="R777" s="319"/>
      <c r="S777" s="319"/>
      <c r="T777" s="319"/>
      <c r="U777" s="319"/>
      <c r="V777" s="319"/>
      <c r="W777" s="319"/>
      <c r="X777" s="319"/>
      <c r="Y777" s="319"/>
      <c r="Z777" s="319"/>
      <c r="AA777" s="319"/>
      <c r="AB777" s="319"/>
      <c r="AC777" s="319"/>
      <c r="AD777" s="319"/>
      <c r="AE777" s="319"/>
      <c r="AF777" s="319"/>
    </row>
    <row r="778" spans="6:32" s="119" customFormat="1">
      <c r="F778" s="293"/>
      <c r="G778" s="293"/>
      <c r="J778" s="294"/>
      <c r="K778" s="294"/>
      <c r="L778" s="294"/>
      <c r="M778" s="319"/>
      <c r="N778" s="319"/>
      <c r="O778" s="319"/>
      <c r="P778" s="319"/>
      <c r="Q778" s="319"/>
      <c r="R778" s="319"/>
      <c r="S778" s="319"/>
      <c r="T778" s="319"/>
      <c r="U778" s="319"/>
      <c r="V778" s="319"/>
      <c r="W778" s="319"/>
      <c r="X778" s="319"/>
      <c r="Y778" s="319"/>
      <c r="Z778" s="319"/>
      <c r="AA778" s="319"/>
      <c r="AB778" s="319"/>
      <c r="AC778" s="319"/>
      <c r="AD778" s="319"/>
      <c r="AE778" s="319"/>
      <c r="AF778" s="319"/>
    </row>
    <row r="779" spans="6:32" s="119" customFormat="1">
      <c r="F779" s="293"/>
      <c r="G779" s="293"/>
      <c r="J779" s="294"/>
      <c r="K779" s="294"/>
      <c r="L779" s="294"/>
      <c r="M779" s="319"/>
      <c r="N779" s="319"/>
      <c r="O779" s="319"/>
      <c r="P779" s="319"/>
      <c r="Q779" s="319"/>
      <c r="R779" s="319"/>
      <c r="S779" s="319"/>
      <c r="T779" s="319"/>
      <c r="U779" s="319"/>
      <c r="V779" s="319"/>
      <c r="W779" s="319"/>
      <c r="X779" s="319"/>
      <c r="Y779" s="319"/>
      <c r="Z779" s="319"/>
      <c r="AA779" s="319"/>
      <c r="AB779" s="319"/>
      <c r="AC779" s="319"/>
      <c r="AD779" s="319"/>
      <c r="AE779" s="319"/>
      <c r="AF779" s="319"/>
    </row>
    <row r="780" spans="6:32" s="119" customFormat="1">
      <c r="F780" s="293"/>
      <c r="G780" s="293"/>
      <c r="J780" s="294"/>
      <c r="K780" s="294"/>
      <c r="L780" s="294"/>
      <c r="M780" s="319"/>
      <c r="N780" s="319"/>
      <c r="O780" s="319"/>
      <c r="P780" s="319"/>
      <c r="Q780" s="319"/>
      <c r="R780" s="319"/>
      <c r="S780" s="319"/>
      <c r="T780" s="319"/>
      <c r="U780" s="319"/>
      <c r="V780" s="319"/>
      <c r="W780" s="319"/>
      <c r="X780" s="319"/>
      <c r="Y780" s="319"/>
      <c r="Z780" s="319"/>
      <c r="AA780" s="319"/>
      <c r="AB780" s="319"/>
      <c r="AC780" s="319"/>
      <c r="AD780" s="319"/>
      <c r="AE780" s="319"/>
      <c r="AF780" s="319"/>
    </row>
    <row r="781" spans="6:32" s="119" customFormat="1">
      <c r="F781" s="293"/>
      <c r="G781" s="293"/>
      <c r="J781" s="294"/>
      <c r="K781" s="294"/>
      <c r="L781" s="294"/>
      <c r="M781" s="319"/>
      <c r="N781" s="319"/>
      <c r="O781" s="319"/>
      <c r="P781" s="319"/>
      <c r="Q781" s="319"/>
      <c r="R781" s="319"/>
      <c r="S781" s="319"/>
      <c r="T781" s="319"/>
      <c r="U781" s="319"/>
      <c r="V781" s="319"/>
      <c r="W781" s="319"/>
      <c r="X781" s="319"/>
      <c r="Y781" s="319"/>
      <c r="Z781" s="319"/>
      <c r="AA781" s="319"/>
      <c r="AB781" s="319"/>
      <c r="AC781" s="319"/>
      <c r="AD781" s="319"/>
      <c r="AE781" s="319"/>
      <c r="AF781" s="319"/>
    </row>
    <row r="782" spans="6:32" s="119" customFormat="1">
      <c r="F782" s="293"/>
      <c r="G782" s="293"/>
      <c r="J782" s="294"/>
      <c r="K782" s="294"/>
      <c r="L782" s="294"/>
      <c r="M782" s="319"/>
      <c r="N782" s="319"/>
      <c r="O782" s="319"/>
      <c r="P782" s="319"/>
      <c r="Q782" s="319"/>
      <c r="R782" s="319"/>
      <c r="S782" s="319"/>
      <c r="T782" s="319"/>
      <c r="U782" s="319"/>
      <c r="V782" s="319"/>
      <c r="W782" s="319"/>
      <c r="X782" s="319"/>
      <c r="Y782" s="319"/>
      <c r="Z782" s="319"/>
      <c r="AA782" s="319"/>
      <c r="AB782" s="319"/>
      <c r="AC782" s="319"/>
      <c r="AD782" s="319"/>
      <c r="AE782" s="319"/>
      <c r="AF782" s="319"/>
    </row>
    <row r="783" spans="6:32" s="119" customFormat="1">
      <c r="F783" s="293"/>
      <c r="G783" s="293"/>
      <c r="J783" s="294"/>
      <c r="K783" s="294"/>
      <c r="L783" s="294"/>
      <c r="M783" s="319"/>
      <c r="N783" s="319"/>
      <c r="O783" s="319"/>
      <c r="P783" s="319"/>
      <c r="Q783" s="319"/>
      <c r="R783" s="319"/>
      <c r="S783" s="319"/>
      <c r="T783" s="319"/>
      <c r="U783" s="319"/>
      <c r="V783" s="319"/>
      <c r="W783" s="319"/>
      <c r="X783" s="319"/>
      <c r="Y783" s="319"/>
      <c r="Z783" s="319"/>
      <c r="AA783" s="319"/>
      <c r="AB783" s="319"/>
      <c r="AC783" s="319"/>
      <c r="AD783" s="319"/>
      <c r="AE783" s="319"/>
      <c r="AF783" s="319"/>
    </row>
    <row r="784" spans="6:32" s="119" customFormat="1">
      <c r="F784" s="293"/>
      <c r="G784" s="293"/>
      <c r="J784" s="294"/>
      <c r="K784" s="294"/>
      <c r="L784" s="294"/>
      <c r="M784" s="319"/>
      <c r="N784" s="319"/>
      <c r="O784" s="319"/>
      <c r="P784" s="319"/>
      <c r="Q784" s="319"/>
      <c r="R784" s="319"/>
      <c r="S784" s="319"/>
      <c r="T784" s="319"/>
      <c r="U784" s="319"/>
      <c r="V784" s="319"/>
      <c r="W784" s="319"/>
      <c r="X784" s="319"/>
      <c r="Y784" s="319"/>
      <c r="Z784" s="319"/>
      <c r="AA784" s="319"/>
      <c r="AB784" s="319"/>
      <c r="AC784" s="319"/>
      <c r="AD784" s="319"/>
      <c r="AE784" s="319"/>
      <c r="AF784" s="319"/>
    </row>
    <row r="785" spans="6:32" s="119" customFormat="1">
      <c r="F785" s="293"/>
      <c r="G785" s="293"/>
      <c r="J785" s="294"/>
      <c r="K785" s="294"/>
      <c r="L785" s="294"/>
      <c r="M785" s="319"/>
      <c r="N785" s="319"/>
      <c r="O785" s="319"/>
      <c r="P785" s="319"/>
      <c r="Q785" s="319"/>
      <c r="R785" s="319"/>
      <c r="S785" s="319"/>
      <c r="T785" s="319"/>
      <c r="U785" s="319"/>
      <c r="V785" s="319"/>
      <c r="W785" s="319"/>
      <c r="X785" s="319"/>
      <c r="Y785" s="319"/>
      <c r="Z785" s="319"/>
      <c r="AA785" s="319"/>
      <c r="AB785" s="319"/>
      <c r="AC785" s="319"/>
      <c r="AD785" s="319"/>
      <c r="AE785" s="319"/>
      <c r="AF785" s="319"/>
    </row>
    <row r="786" spans="6:32" s="119" customFormat="1">
      <c r="F786" s="293"/>
      <c r="G786" s="293"/>
      <c r="J786" s="294"/>
      <c r="K786" s="294"/>
      <c r="L786" s="294"/>
      <c r="M786" s="319"/>
      <c r="N786" s="319"/>
      <c r="O786" s="319"/>
      <c r="P786" s="319"/>
      <c r="Q786" s="319"/>
      <c r="R786" s="319"/>
      <c r="S786" s="319"/>
      <c r="T786" s="319"/>
      <c r="U786" s="319"/>
      <c r="V786" s="319"/>
      <c r="W786" s="319"/>
      <c r="X786" s="319"/>
      <c r="Y786" s="319"/>
      <c r="Z786" s="319"/>
      <c r="AA786" s="319"/>
      <c r="AB786" s="319"/>
      <c r="AC786" s="319"/>
      <c r="AD786" s="319"/>
      <c r="AE786" s="319"/>
      <c r="AF786" s="319"/>
    </row>
    <row r="787" spans="6:32" s="119" customFormat="1">
      <c r="F787" s="293"/>
      <c r="G787" s="293"/>
      <c r="J787" s="294"/>
      <c r="K787" s="294"/>
      <c r="L787" s="294"/>
      <c r="M787" s="319"/>
      <c r="N787" s="319"/>
      <c r="O787" s="319"/>
      <c r="P787" s="319"/>
      <c r="Q787" s="319"/>
      <c r="R787" s="319"/>
      <c r="S787" s="319"/>
      <c r="T787" s="319"/>
      <c r="U787" s="319"/>
      <c r="V787" s="319"/>
      <c r="W787" s="319"/>
      <c r="X787" s="319"/>
      <c r="Y787" s="319"/>
      <c r="Z787" s="319"/>
      <c r="AA787" s="319"/>
      <c r="AB787" s="319"/>
      <c r="AC787" s="319"/>
      <c r="AD787" s="319"/>
      <c r="AE787" s="319"/>
      <c r="AF787" s="319"/>
    </row>
    <row r="788" spans="6:32" s="119" customFormat="1">
      <c r="F788" s="293"/>
      <c r="G788" s="293"/>
      <c r="J788" s="294"/>
      <c r="K788" s="294"/>
      <c r="L788" s="294"/>
      <c r="M788" s="319"/>
      <c r="N788" s="319"/>
      <c r="O788" s="319"/>
      <c r="P788" s="319"/>
      <c r="Q788" s="319"/>
      <c r="R788" s="319"/>
      <c r="S788" s="319"/>
      <c r="T788" s="319"/>
      <c r="U788" s="319"/>
      <c r="V788" s="319"/>
      <c r="W788" s="319"/>
      <c r="X788" s="319"/>
      <c r="Y788" s="319"/>
      <c r="Z788" s="319"/>
      <c r="AA788" s="319"/>
      <c r="AB788" s="319"/>
      <c r="AC788" s="319"/>
      <c r="AD788" s="319"/>
      <c r="AE788" s="319"/>
      <c r="AF788" s="319"/>
    </row>
    <row r="789" spans="6:32" s="119" customFormat="1">
      <c r="F789" s="293"/>
      <c r="G789" s="293"/>
      <c r="J789" s="294"/>
      <c r="K789" s="294"/>
      <c r="L789" s="294"/>
      <c r="M789" s="319"/>
      <c r="N789" s="319"/>
      <c r="O789" s="319"/>
      <c r="P789" s="319"/>
      <c r="Q789" s="319"/>
      <c r="R789" s="319"/>
      <c r="S789" s="319"/>
      <c r="T789" s="319"/>
      <c r="U789" s="319"/>
      <c r="V789" s="319"/>
      <c r="W789" s="319"/>
      <c r="X789" s="319"/>
      <c r="Y789" s="319"/>
      <c r="Z789" s="319"/>
      <c r="AA789" s="319"/>
      <c r="AB789" s="319"/>
      <c r="AC789" s="319"/>
      <c r="AD789" s="319"/>
      <c r="AE789" s="319"/>
      <c r="AF789" s="319"/>
    </row>
    <row r="790" spans="6:32" s="119" customFormat="1">
      <c r="F790" s="293"/>
      <c r="G790" s="293"/>
      <c r="J790" s="294"/>
      <c r="K790" s="294"/>
      <c r="L790" s="294"/>
      <c r="M790" s="319"/>
      <c r="N790" s="319"/>
      <c r="O790" s="319"/>
      <c r="P790" s="319"/>
      <c r="Q790" s="319"/>
      <c r="R790" s="319"/>
      <c r="S790" s="319"/>
      <c r="T790" s="319"/>
      <c r="U790" s="319"/>
      <c r="V790" s="319"/>
      <c r="W790" s="319"/>
      <c r="X790" s="319"/>
      <c r="Y790" s="319"/>
      <c r="Z790" s="319"/>
      <c r="AA790" s="319"/>
      <c r="AB790" s="319"/>
      <c r="AC790" s="319"/>
      <c r="AD790" s="319"/>
      <c r="AE790" s="319"/>
      <c r="AF790" s="319"/>
    </row>
    <row r="791" spans="6:32" s="119" customFormat="1">
      <c r="F791" s="293"/>
      <c r="G791" s="293"/>
      <c r="J791" s="294"/>
      <c r="K791" s="294"/>
      <c r="L791" s="294"/>
      <c r="M791" s="319"/>
      <c r="N791" s="319"/>
      <c r="O791" s="319"/>
      <c r="P791" s="319"/>
      <c r="Q791" s="319"/>
      <c r="R791" s="319"/>
      <c r="S791" s="319"/>
      <c r="T791" s="319"/>
      <c r="U791" s="319"/>
      <c r="V791" s="319"/>
      <c r="W791" s="319"/>
      <c r="X791" s="319"/>
      <c r="Y791" s="319"/>
      <c r="Z791" s="319"/>
      <c r="AA791" s="319"/>
      <c r="AB791" s="319"/>
      <c r="AC791" s="319"/>
      <c r="AD791" s="319"/>
      <c r="AE791" s="319"/>
      <c r="AF791" s="319"/>
    </row>
    <row r="792" spans="6:32" s="119" customFormat="1">
      <c r="F792" s="293"/>
      <c r="G792" s="293"/>
      <c r="J792" s="294"/>
      <c r="K792" s="294"/>
      <c r="L792" s="294"/>
      <c r="M792" s="319"/>
      <c r="N792" s="319"/>
      <c r="O792" s="319"/>
      <c r="P792" s="319"/>
      <c r="Q792" s="319"/>
      <c r="R792" s="319"/>
      <c r="S792" s="319"/>
      <c r="T792" s="319"/>
      <c r="U792" s="319"/>
      <c r="V792" s="319"/>
      <c r="W792" s="319"/>
      <c r="X792" s="319"/>
      <c r="Y792" s="319"/>
      <c r="Z792" s="319"/>
      <c r="AA792" s="319"/>
      <c r="AB792" s="319"/>
      <c r="AC792" s="319"/>
      <c r="AD792" s="319"/>
      <c r="AE792" s="319"/>
      <c r="AF792" s="319"/>
    </row>
    <row r="793" spans="6:32" s="119" customFormat="1">
      <c r="F793" s="293"/>
      <c r="G793" s="293"/>
      <c r="J793" s="294"/>
      <c r="K793" s="294"/>
      <c r="L793" s="294"/>
      <c r="M793" s="319"/>
      <c r="N793" s="319"/>
      <c r="O793" s="319"/>
      <c r="P793" s="319"/>
      <c r="Q793" s="319"/>
      <c r="R793" s="319"/>
      <c r="S793" s="319"/>
      <c r="T793" s="319"/>
      <c r="U793" s="319"/>
      <c r="V793" s="319"/>
      <c r="W793" s="319"/>
      <c r="X793" s="319"/>
      <c r="Y793" s="319"/>
      <c r="Z793" s="319"/>
      <c r="AA793" s="319"/>
      <c r="AB793" s="319"/>
      <c r="AC793" s="319"/>
      <c r="AD793" s="319"/>
      <c r="AE793" s="319"/>
      <c r="AF793" s="319"/>
    </row>
    <row r="794" spans="6:32" s="119" customFormat="1">
      <c r="F794" s="293"/>
      <c r="G794" s="293"/>
      <c r="J794" s="294"/>
      <c r="K794" s="294"/>
      <c r="L794" s="294"/>
      <c r="M794" s="319"/>
      <c r="N794" s="319"/>
      <c r="O794" s="319"/>
      <c r="P794" s="319"/>
      <c r="Q794" s="319"/>
      <c r="R794" s="319"/>
      <c r="S794" s="319"/>
      <c r="T794" s="319"/>
      <c r="U794" s="319"/>
      <c r="V794" s="319"/>
      <c r="W794" s="319"/>
      <c r="X794" s="319"/>
      <c r="Y794" s="319"/>
      <c r="Z794" s="319"/>
      <c r="AA794" s="319"/>
      <c r="AB794" s="319"/>
      <c r="AC794" s="319"/>
      <c r="AD794" s="319"/>
      <c r="AE794" s="319"/>
      <c r="AF794" s="319"/>
    </row>
    <row r="795" spans="6:32" s="119" customFormat="1">
      <c r="F795" s="293"/>
      <c r="G795" s="293"/>
      <c r="J795" s="294"/>
      <c r="K795" s="294"/>
      <c r="L795" s="294"/>
      <c r="M795" s="319"/>
      <c r="N795" s="319"/>
      <c r="O795" s="319"/>
      <c r="P795" s="319"/>
      <c r="Q795" s="319"/>
      <c r="R795" s="319"/>
      <c r="S795" s="319"/>
      <c r="T795" s="319"/>
      <c r="U795" s="319"/>
      <c r="V795" s="319"/>
      <c r="W795" s="319"/>
      <c r="X795" s="319"/>
      <c r="Y795" s="319"/>
      <c r="Z795" s="319"/>
      <c r="AA795" s="319"/>
      <c r="AB795" s="319"/>
      <c r="AC795" s="319"/>
      <c r="AD795" s="319"/>
      <c r="AE795" s="319"/>
      <c r="AF795" s="319"/>
    </row>
    <row r="796" spans="6:32" s="119" customFormat="1">
      <c r="F796" s="293"/>
      <c r="G796" s="293"/>
      <c r="J796" s="294"/>
      <c r="K796" s="294"/>
      <c r="L796" s="294"/>
      <c r="M796" s="319"/>
      <c r="N796" s="319"/>
      <c r="O796" s="319"/>
      <c r="P796" s="319"/>
      <c r="Q796" s="319"/>
      <c r="R796" s="319"/>
      <c r="S796" s="319"/>
      <c r="T796" s="319"/>
      <c r="U796" s="319"/>
      <c r="V796" s="319"/>
      <c r="W796" s="319"/>
      <c r="X796" s="319"/>
      <c r="Y796" s="319"/>
      <c r="Z796" s="319"/>
      <c r="AA796" s="319"/>
      <c r="AB796" s="319"/>
      <c r="AC796" s="319"/>
      <c r="AD796" s="319"/>
      <c r="AE796" s="319"/>
      <c r="AF796" s="319"/>
    </row>
    <row r="797" spans="6:32" s="119" customFormat="1">
      <c r="F797" s="293"/>
      <c r="G797" s="293"/>
      <c r="J797" s="294"/>
      <c r="K797" s="294"/>
      <c r="L797" s="294"/>
      <c r="M797" s="319"/>
      <c r="N797" s="319"/>
      <c r="O797" s="319"/>
      <c r="P797" s="319"/>
      <c r="Q797" s="319"/>
      <c r="R797" s="319"/>
      <c r="S797" s="319"/>
      <c r="T797" s="319"/>
      <c r="U797" s="319"/>
      <c r="V797" s="319"/>
      <c r="W797" s="319"/>
      <c r="X797" s="319"/>
      <c r="Y797" s="319"/>
      <c r="Z797" s="319"/>
      <c r="AA797" s="319"/>
      <c r="AB797" s="319"/>
      <c r="AC797" s="319"/>
      <c r="AD797" s="319"/>
      <c r="AE797" s="319"/>
      <c r="AF797" s="319"/>
    </row>
    <row r="798" spans="6:32" s="119" customFormat="1">
      <c r="F798" s="293"/>
      <c r="G798" s="293"/>
      <c r="J798" s="294"/>
      <c r="K798" s="294"/>
      <c r="L798" s="294"/>
      <c r="M798" s="319"/>
      <c r="N798" s="319"/>
      <c r="O798" s="319"/>
      <c r="P798" s="319"/>
      <c r="Q798" s="319"/>
      <c r="R798" s="319"/>
      <c r="S798" s="319"/>
      <c r="T798" s="319"/>
      <c r="U798" s="319"/>
      <c r="V798" s="319"/>
      <c r="W798" s="319"/>
      <c r="X798" s="319"/>
      <c r="Y798" s="319"/>
      <c r="Z798" s="319"/>
      <c r="AA798" s="319"/>
      <c r="AB798" s="319"/>
      <c r="AC798" s="319"/>
      <c r="AD798" s="319"/>
      <c r="AE798" s="319"/>
      <c r="AF798" s="319"/>
    </row>
    <row r="799" spans="6:32" s="119" customFormat="1">
      <c r="F799" s="293"/>
      <c r="G799" s="293"/>
      <c r="J799" s="294"/>
      <c r="K799" s="294"/>
      <c r="L799" s="294"/>
      <c r="M799" s="319"/>
      <c r="N799" s="319"/>
      <c r="O799" s="319"/>
      <c r="P799" s="319"/>
      <c r="Q799" s="319"/>
      <c r="R799" s="319"/>
      <c r="S799" s="319"/>
      <c r="T799" s="319"/>
      <c r="U799" s="319"/>
      <c r="V799" s="319"/>
      <c r="W799" s="319"/>
      <c r="X799" s="319"/>
      <c r="Y799" s="319"/>
      <c r="Z799" s="319"/>
      <c r="AA799" s="319"/>
      <c r="AB799" s="319"/>
      <c r="AC799" s="319"/>
      <c r="AD799" s="319"/>
      <c r="AE799" s="319"/>
      <c r="AF799" s="319"/>
    </row>
    <row r="800" spans="6:32" s="119" customFormat="1">
      <c r="F800" s="293"/>
      <c r="G800" s="293"/>
      <c r="J800" s="294"/>
      <c r="K800" s="294"/>
      <c r="L800" s="294"/>
      <c r="M800" s="319"/>
      <c r="N800" s="319"/>
      <c r="O800" s="319"/>
      <c r="P800" s="319"/>
      <c r="Q800" s="319"/>
      <c r="R800" s="319"/>
      <c r="S800" s="319"/>
      <c r="T800" s="319"/>
      <c r="U800" s="319"/>
      <c r="V800" s="319"/>
      <c r="W800" s="319"/>
      <c r="X800" s="319"/>
      <c r="Y800" s="319"/>
      <c r="Z800" s="319"/>
      <c r="AA800" s="319"/>
      <c r="AB800" s="319"/>
      <c r="AC800" s="319"/>
      <c r="AD800" s="319"/>
      <c r="AE800" s="319"/>
      <c r="AF800" s="319"/>
    </row>
    <row r="801" spans="6:32" s="119" customFormat="1">
      <c r="F801" s="293"/>
      <c r="G801" s="293"/>
      <c r="J801" s="294"/>
      <c r="K801" s="294"/>
      <c r="L801" s="294"/>
      <c r="M801" s="319"/>
      <c r="N801" s="319"/>
      <c r="O801" s="319"/>
      <c r="P801" s="319"/>
      <c r="Q801" s="319"/>
      <c r="R801" s="319"/>
      <c r="S801" s="319"/>
      <c r="T801" s="319"/>
      <c r="U801" s="319"/>
      <c r="V801" s="319"/>
      <c r="W801" s="319"/>
      <c r="X801" s="319"/>
      <c r="Y801" s="319"/>
      <c r="Z801" s="319"/>
      <c r="AA801" s="319"/>
      <c r="AB801" s="319"/>
      <c r="AC801" s="319"/>
      <c r="AD801" s="319"/>
      <c r="AE801" s="319"/>
      <c r="AF801" s="319"/>
    </row>
    <row r="802" spans="6:32" s="119" customFormat="1">
      <c r="F802" s="293"/>
      <c r="G802" s="293"/>
      <c r="J802" s="294"/>
      <c r="K802" s="294"/>
      <c r="L802" s="294"/>
      <c r="M802" s="319"/>
      <c r="N802" s="319"/>
      <c r="O802" s="319"/>
      <c r="P802" s="319"/>
      <c r="Q802" s="319"/>
      <c r="R802" s="319"/>
      <c r="S802" s="319"/>
      <c r="T802" s="319"/>
      <c r="U802" s="319"/>
      <c r="V802" s="319"/>
      <c r="W802" s="319"/>
      <c r="X802" s="319"/>
      <c r="Y802" s="319"/>
      <c r="Z802" s="319"/>
      <c r="AA802" s="319"/>
      <c r="AB802" s="319"/>
      <c r="AC802" s="319"/>
      <c r="AD802" s="319"/>
      <c r="AE802" s="319"/>
      <c r="AF802" s="319"/>
    </row>
    <row r="803" spans="6:32" s="119" customFormat="1">
      <c r="F803" s="293"/>
      <c r="G803" s="293"/>
      <c r="J803" s="294"/>
      <c r="K803" s="294"/>
      <c r="L803" s="294"/>
      <c r="M803" s="319"/>
      <c r="N803" s="319"/>
      <c r="O803" s="319"/>
      <c r="P803" s="319"/>
      <c r="Q803" s="319"/>
      <c r="R803" s="319"/>
      <c r="S803" s="319"/>
      <c r="T803" s="319"/>
      <c r="U803" s="319"/>
      <c r="V803" s="319"/>
      <c r="W803" s="319"/>
      <c r="X803" s="319"/>
      <c r="Y803" s="319"/>
      <c r="Z803" s="319"/>
      <c r="AA803" s="319"/>
      <c r="AB803" s="319"/>
      <c r="AC803" s="319"/>
      <c r="AD803" s="319"/>
      <c r="AE803" s="319"/>
      <c r="AF803" s="319"/>
    </row>
    <row r="804" spans="6:32" s="119" customFormat="1">
      <c r="F804" s="293"/>
      <c r="G804" s="293"/>
      <c r="J804" s="294"/>
      <c r="K804" s="294"/>
      <c r="L804" s="294"/>
      <c r="M804" s="319"/>
      <c r="N804" s="319"/>
      <c r="O804" s="319"/>
      <c r="P804" s="319"/>
      <c r="Q804" s="319"/>
      <c r="R804" s="319"/>
      <c r="S804" s="319"/>
      <c r="T804" s="319"/>
      <c r="U804" s="319"/>
      <c r="V804" s="319"/>
      <c r="W804" s="319"/>
      <c r="X804" s="319"/>
      <c r="Y804" s="319"/>
      <c r="Z804" s="319"/>
      <c r="AA804" s="319"/>
      <c r="AB804" s="319"/>
      <c r="AC804" s="319"/>
      <c r="AD804" s="319"/>
      <c r="AE804" s="319"/>
      <c r="AF804" s="319"/>
    </row>
    <row r="805" spans="6:32" s="119" customFormat="1">
      <c r="F805" s="293"/>
      <c r="G805" s="293"/>
      <c r="J805" s="294"/>
      <c r="K805" s="294"/>
      <c r="L805" s="294"/>
      <c r="M805" s="319"/>
      <c r="N805" s="319"/>
      <c r="O805" s="319"/>
      <c r="P805" s="319"/>
      <c r="Q805" s="319"/>
      <c r="R805" s="319"/>
      <c r="S805" s="319"/>
      <c r="T805" s="319"/>
      <c r="U805" s="319"/>
      <c r="V805" s="319"/>
      <c r="W805" s="319"/>
      <c r="X805" s="319"/>
      <c r="Y805" s="319"/>
      <c r="Z805" s="319"/>
      <c r="AA805" s="319"/>
      <c r="AB805" s="319"/>
      <c r="AC805" s="319"/>
      <c r="AD805" s="319"/>
      <c r="AE805" s="319"/>
      <c r="AF805" s="319"/>
    </row>
    <row r="806" spans="6:32" s="119" customFormat="1">
      <c r="F806" s="293"/>
      <c r="G806" s="293"/>
      <c r="J806" s="294"/>
      <c r="K806" s="294"/>
      <c r="L806" s="294"/>
      <c r="M806" s="319"/>
      <c r="N806" s="319"/>
      <c r="O806" s="319"/>
      <c r="P806" s="319"/>
      <c r="Q806" s="319"/>
      <c r="R806" s="319"/>
      <c r="S806" s="319"/>
      <c r="T806" s="319"/>
      <c r="U806" s="319"/>
      <c r="V806" s="319"/>
      <c r="W806" s="319"/>
      <c r="X806" s="319"/>
      <c r="Y806" s="319"/>
      <c r="Z806" s="319"/>
      <c r="AA806" s="319"/>
      <c r="AB806" s="319"/>
      <c r="AC806" s="319"/>
      <c r="AD806" s="319"/>
      <c r="AE806" s="319"/>
      <c r="AF806" s="319"/>
    </row>
    <row r="807" spans="6:32" s="119" customFormat="1">
      <c r="F807" s="293"/>
      <c r="G807" s="293"/>
      <c r="J807" s="294"/>
      <c r="K807" s="294"/>
      <c r="L807" s="294"/>
      <c r="M807" s="319"/>
      <c r="N807" s="319"/>
      <c r="O807" s="319"/>
      <c r="P807" s="319"/>
      <c r="Q807" s="319"/>
      <c r="R807" s="319"/>
      <c r="S807" s="319"/>
      <c r="T807" s="319"/>
      <c r="U807" s="319"/>
      <c r="V807" s="319"/>
      <c r="W807" s="319"/>
      <c r="X807" s="319"/>
      <c r="Y807" s="319"/>
      <c r="Z807" s="319"/>
      <c r="AA807" s="319"/>
      <c r="AB807" s="319"/>
      <c r="AC807" s="319"/>
      <c r="AD807" s="319"/>
      <c r="AE807" s="319"/>
      <c r="AF807" s="319"/>
    </row>
    <row r="808" spans="6:32" s="119" customFormat="1">
      <c r="F808" s="293"/>
      <c r="G808" s="293"/>
      <c r="J808" s="294"/>
      <c r="K808" s="294"/>
      <c r="L808" s="294"/>
      <c r="M808" s="319"/>
      <c r="N808" s="319"/>
      <c r="O808" s="319"/>
      <c r="P808" s="319"/>
      <c r="Q808" s="319"/>
      <c r="R808" s="319"/>
      <c r="S808" s="319"/>
      <c r="T808" s="319"/>
      <c r="U808" s="319"/>
      <c r="V808" s="319"/>
      <c r="W808" s="319"/>
      <c r="X808" s="319"/>
      <c r="Y808" s="319"/>
      <c r="Z808" s="319"/>
      <c r="AA808" s="319"/>
      <c r="AB808" s="319"/>
      <c r="AC808" s="319"/>
      <c r="AD808" s="319"/>
      <c r="AE808" s="319"/>
      <c r="AF808" s="319"/>
    </row>
    <row r="809" spans="6:32" s="119" customFormat="1">
      <c r="F809" s="293"/>
      <c r="G809" s="293"/>
      <c r="J809" s="294"/>
      <c r="K809" s="294"/>
      <c r="L809" s="294"/>
      <c r="M809" s="319"/>
      <c r="N809" s="319"/>
      <c r="O809" s="319"/>
      <c r="P809" s="319"/>
      <c r="Q809" s="319"/>
      <c r="R809" s="319"/>
      <c r="S809" s="319"/>
      <c r="T809" s="319"/>
      <c r="U809" s="319"/>
      <c r="V809" s="319"/>
      <c r="W809" s="319"/>
      <c r="X809" s="319"/>
      <c r="Y809" s="319"/>
      <c r="Z809" s="319"/>
      <c r="AA809" s="319"/>
      <c r="AB809" s="319"/>
      <c r="AC809" s="319"/>
      <c r="AD809" s="319"/>
      <c r="AE809" s="319"/>
      <c r="AF809" s="319"/>
    </row>
    <row r="810" spans="6:32" s="119" customFormat="1">
      <c r="F810" s="293"/>
      <c r="G810" s="293"/>
      <c r="J810" s="294"/>
      <c r="K810" s="294"/>
      <c r="L810" s="294"/>
      <c r="M810" s="319"/>
      <c r="N810" s="319"/>
      <c r="O810" s="319"/>
      <c r="P810" s="319"/>
      <c r="Q810" s="319"/>
      <c r="R810" s="319"/>
      <c r="S810" s="319"/>
      <c r="T810" s="319"/>
      <c r="U810" s="319"/>
      <c r="V810" s="319"/>
      <c r="W810" s="319"/>
      <c r="X810" s="319"/>
      <c r="Y810" s="319"/>
      <c r="Z810" s="319"/>
      <c r="AA810" s="319"/>
      <c r="AB810" s="319"/>
      <c r="AC810" s="319"/>
      <c r="AD810" s="319"/>
      <c r="AE810" s="319"/>
      <c r="AF810" s="319"/>
    </row>
    <row r="811" spans="6:32" s="119" customFormat="1">
      <c r="F811" s="293"/>
      <c r="G811" s="293"/>
      <c r="J811" s="294"/>
      <c r="K811" s="294"/>
      <c r="L811" s="294"/>
      <c r="M811" s="319"/>
      <c r="N811" s="319"/>
      <c r="O811" s="319"/>
      <c r="P811" s="319"/>
      <c r="Q811" s="319"/>
      <c r="R811" s="319"/>
      <c r="S811" s="319"/>
      <c r="T811" s="319"/>
      <c r="U811" s="319"/>
      <c r="V811" s="319"/>
      <c r="W811" s="319"/>
      <c r="X811" s="319"/>
      <c r="Y811" s="319"/>
      <c r="Z811" s="319"/>
      <c r="AA811" s="319"/>
      <c r="AB811" s="319"/>
      <c r="AC811" s="319"/>
      <c r="AD811" s="319"/>
      <c r="AE811" s="319"/>
      <c r="AF811" s="319"/>
    </row>
    <row r="812" spans="6:32" s="119" customFormat="1">
      <c r="F812" s="293"/>
      <c r="G812" s="293"/>
      <c r="J812" s="294"/>
      <c r="K812" s="294"/>
      <c r="L812" s="294"/>
      <c r="M812" s="319"/>
      <c r="N812" s="319"/>
      <c r="O812" s="319"/>
      <c r="P812" s="319"/>
      <c r="Q812" s="319"/>
      <c r="R812" s="319"/>
      <c r="S812" s="319"/>
      <c r="T812" s="319"/>
      <c r="U812" s="319"/>
      <c r="V812" s="319"/>
      <c r="W812" s="319"/>
      <c r="X812" s="319"/>
      <c r="Y812" s="319"/>
      <c r="Z812" s="319"/>
      <c r="AA812" s="319"/>
      <c r="AB812" s="319"/>
      <c r="AC812" s="319"/>
      <c r="AD812" s="319"/>
      <c r="AE812" s="319"/>
      <c r="AF812" s="319"/>
    </row>
    <row r="813" spans="6:32" s="119" customFormat="1">
      <c r="F813" s="293"/>
      <c r="G813" s="293"/>
      <c r="J813" s="294"/>
      <c r="K813" s="294"/>
      <c r="L813" s="294"/>
      <c r="M813" s="319"/>
      <c r="N813" s="319"/>
      <c r="O813" s="319"/>
      <c r="P813" s="319"/>
      <c r="Q813" s="319"/>
      <c r="R813" s="319"/>
      <c r="S813" s="319"/>
      <c r="T813" s="319"/>
      <c r="U813" s="319"/>
      <c r="V813" s="319"/>
      <c r="W813" s="319"/>
      <c r="X813" s="319"/>
      <c r="Y813" s="319"/>
      <c r="Z813" s="319"/>
      <c r="AA813" s="319"/>
      <c r="AB813" s="319"/>
      <c r="AC813" s="319"/>
      <c r="AD813" s="319"/>
      <c r="AE813" s="319"/>
      <c r="AF813" s="319"/>
    </row>
    <row r="814" spans="6:32" s="119" customFormat="1">
      <c r="F814" s="293"/>
      <c r="G814" s="293"/>
      <c r="J814" s="294"/>
      <c r="K814" s="294"/>
      <c r="L814" s="294"/>
      <c r="M814" s="319"/>
      <c r="N814" s="319"/>
      <c r="O814" s="319"/>
      <c r="P814" s="319"/>
      <c r="Q814" s="319"/>
      <c r="R814" s="319"/>
      <c r="S814" s="319"/>
      <c r="T814" s="319"/>
      <c r="U814" s="319"/>
      <c r="V814" s="319"/>
      <c r="W814" s="319"/>
      <c r="X814" s="319"/>
      <c r="Y814" s="319"/>
      <c r="Z814" s="319"/>
      <c r="AA814" s="319"/>
      <c r="AB814" s="319"/>
      <c r="AC814" s="319"/>
      <c r="AD814" s="319"/>
      <c r="AE814" s="319"/>
      <c r="AF814" s="319"/>
    </row>
    <row r="815" spans="6:32" s="119" customFormat="1">
      <c r="F815" s="293"/>
      <c r="G815" s="293"/>
      <c r="J815" s="294"/>
      <c r="K815" s="294"/>
      <c r="L815" s="294"/>
      <c r="M815" s="319"/>
      <c r="N815" s="319"/>
      <c r="O815" s="319"/>
      <c r="P815" s="319"/>
      <c r="Q815" s="319"/>
      <c r="R815" s="319"/>
      <c r="S815" s="319"/>
      <c r="T815" s="319"/>
      <c r="U815" s="319"/>
      <c r="V815" s="319"/>
      <c r="W815" s="319"/>
      <c r="X815" s="319"/>
      <c r="Y815" s="319"/>
      <c r="Z815" s="319"/>
      <c r="AA815" s="319"/>
      <c r="AB815" s="319"/>
      <c r="AC815" s="319"/>
      <c r="AD815" s="319"/>
      <c r="AE815" s="319"/>
      <c r="AF815" s="319"/>
    </row>
    <row r="816" spans="6:32" s="119" customFormat="1">
      <c r="F816" s="293"/>
      <c r="G816" s="293"/>
      <c r="J816" s="294"/>
      <c r="K816" s="294"/>
      <c r="L816" s="294"/>
      <c r="M816" s="319"/>
      <c r="N816" s="319"/>
      <c r="O816" s="319"/>
      <c r="P816" s="319"/>
      <c r="Q816" s="319"/>
      <c r="R816" s="319"/>
      <c r="S816" s="319"/>
      <c r="T816" s="319"/>
      <c r="U816" s="319"/>
      <c r="V816" s="319"/>
      <c r="W816" s="319"/>
      <c r="X816" s="319"/>
      <c r="Y816" s="319"/>
      <c r="Z816" s="319"/>
      <c r="AA816" s="319"/>
      <c r="AB816" s="319"/>
      <c r="AC816" s="319"/>
      <c r="AD816" s="319"/>
      <c r="AE816" s="319"/>
      <c r="AF816" s="319"/>
    </row>
    <row r="817" spans="6:32" s="119" customFormat="1">
      <c r="F817" s="293"/>
      <c r="G817" s="293"/>
      <c r="J817" s="294"/>
      <c r="K817" s="294"/>
      <c r="L817" s="294"/>
      <c r="M817" s="319"/>
      <c r="N817" s="319"/>
      <c r="O817" s="319"/>
      <c r="P817" s="319"/>
      <c r="Q817" s="319"/>
      <c r="R817" s="319"/>
      <c r="S817" s="319"/>
      <c r="T817" s="319"/>
      <c r="U817" s="319"/>
      <c r="V817" s="319"/>
      <c r="W817" s="319"/>
      <c r="X817" s="319"/>
      <c r="Y817" s="319"/>
      <c r="Z817" s="319"/>
      <c r="AA817" s="319"/>
      <c r="AB817" s="319"/>
      <c r="AC817" s="319"/>
      <c r="AD817" s="319"/>
      <c r="AE817" s="319"/>
      <c r="AF817" s="319"/>
    </row>
    <row r="818" spans="6:32" s="119" customFormat="1">
      <c r="F818" s="293"/>
      <c r="G818" s="293"/>
      <c r="J818" s="294"/>
      <c r="K818" s="294"/>
      <c r="L818" s="294"/>
      <c r="M818" s="319"/>
      <c r="N818" s="319"/>
      <c r="O818" s="319"/>
      <c r="P818" s="319"/>
      <c r="Q818" s="319"/>
      <c r="R818" s="319"/>
      <c r="S818" s="319"/>
      <c r="T818" s="319"/>
      <c r="U818" s="319"/>
      <c r="V818" s="319"/>
      <c r="W818" s="319"/>
      <c r="X818" s="319"/>
      <c r="Y818" s="319"/>
      <c r="Z818" s="319"/>
      <c r="AA818" s="319"/>
      <c r="AB818" s="319"/>
      <c r="AC818" s="319"/>
      <c r="AD818" s="319"/>
      <c r="AE818" s="319"/>
      <c r="AF818" s="319"/>
    </row>
    <row r="819" spans="6:32" s="119" customFormat="1">
      <c r="F819" s="293"/>
      <c r="G819" s="293"/>
      <c r="J819" s="294"/>
      <c r="K819" s="294"/>
      <c r="L819" s="294"/>
      <c r="M819" s="319"/>
      <c r="N819" s="319"/>
      <c r="O819" s="319"/>
      <c r="P819" s="319"/>
      <c r="Q819" s="319"/>
      <c r="R819" s="319"/>
      <c r="S819" s="319"/>
      <c r="T819" s="319"/>
      <c r="U819" s="319"/>
      <c r="V819" s="319"/>
      <c r="W819" s="319"/>
      <c r="X819" s="319"/>
      <c r="Y819" s="319"/>
      <c r="Z819" s="319"/>
      <c r="AA819" s="319"/>
      <c r="AB819" s="319"/>
      <c r="AC819" s="319"/>
      <c r="AD819" s="319"/>
      <c r="AE819" s="319"/>
      <c r="AF819" s="319"/>
    </row>
    <row r="820" spans="6:32" s="119" customFormat="1">
      <c r="F820" s="293"/>
      <c r="G820" s="293"/>
      <c r="J820" s="294"/>
      <c r="K820" s="294"/>
      <c r="L820" s="294"/>
      <c r="M820" s="319"/>
      <c r="N820" s="319"/>
      <c r="O820" s="319"/>
      <c r="P820" s="319"/>
      <c r="Q820" s="319"/>
      <c r="R820" s="319"/>
      <c r="S820" s="319"/>
      <c r="T820" s="319"/>
      <c r="U820" s="319"/>
      <c r="V820" s="319"/>
      <c r="W820" s="319"/>
      <c r="X820" s="319"/>
      <c r="Y820" s="319"/>
      <c r="Z820" s="319"/>
      <c r="AA820" s="319"/>
      <c r="AB820" s="319"/>
      <c r="AC820" s="319"/>
      <c r="AD820" s="319"/>
      <c r="AE820" s="319"/>
      <c r="AF820" s="319"/>
    </row>
    <row r="821" spans="6:32" s="119" customFormat="1">
      <c r="F821" s="293"/>
      <c r="G821" s="293"/>
      <c r="J821" s="294"/>
      <c r="K821" s="294"/>
      <c r="L821" s="294"/>
      <c r="M821" s="319"/>
      <c r="N821" s="319"/>
      <c r="O821" s="319"/>
      <c r="P821" s="319"/>
      <c r="Q821" s="319"/>
      <c r="R821" s="319"/>
      <c r="S821" s="319"/>
      <c r="T821" s="319"/>
      <c r="U821" s="319"/>
      <c r="V821" s="319"/>
      <c r="W821" s="319"/>
      <c r="X821" s="319"/>
      <c r="Y821" s="319"/>
      <c r="Z821" s="319"/>
      <c r="AA821" s="319"/>
      <c r="AB821" s="319"/>
      <c r="AC821" s="319"/>
      <c r="AD821" s="319"/>
      <c r="AE821" s="319"/>
      <c r="AF821" s="319"/>
    </row>
    <row r="822" spans="6:32" s="119" customFormat="1">
      <c r="F822" s="293"/>
      <c r="G822" s="293"/>
      <c r="J822" s="294"/>
      <c r="K822" s="294"/>
      <c r="L822" s="294"/>
      <c r="M822" s="319"/>
      <c r="N822" s="319"/>
      <c r="O822" s="319"/>
      <c r="P822" s="319"/>
      <c r="Q822" s="319"/>
      <c r="R822" s="319"/>
      <c r="S822" s="319"/>
      <c r="T822" s="319"/>
      <c r="U822" s="319"/>
      <c r="V822" s="319"/>
      <c r="W822" s="319"/>
      <c r="X822" s="319"/>
      <c r="Y822" s="319"/>
      <c r="Z822" s="319"/>
      <c r="AA822" s="319"/>
      <c r="AB822" s="319"/>
      <c r="AC822" s="319"/>
      <c r="AD822" s="319"/>
      <c r="AE822" s="319"/>
      <c r="AF822" s="319"/>
    </row>
    <row r="823" spans="6:32" s="119" customFormat="1">
      <c r="F823" s="293"/>
      <c r="G823" s="293"/>
      <c r="J823" s="294"/>
      <c r="K823" s="294"/>
      <c r="L823" s="294"/>
      <c r="M823" s="319"/>
      <c r="N823" s="319"/>
      <c r="O823" s="319"/>
      <c r="P823" s="319"/>
      <c r="Q823" s="319"/>
      <c r="R823" s="319"/>
      <c r="S823" s="319"/>
      <c r="T823" s="319"/>
      <c r="U823" s="319"/>
      <c r="V823" s="319"/>
      <c r="W823" s="319"/>
      <c r="X823" s="319"/>
      <c r="Y823" s="319"/>
      <c r="Z823" s="319"/>
      <c r="AA823" s="319"/>
      <c r="AB823" s="319"/>
      <c r="AC823" s="319"/>
      <c r="AD823" s="319"/>
      <c r="AE823" s="319"/>
      <c r="AF823" s="319"/>
    </row>
    <row r="824" spans="6:32" s="119" customFormat="1">
      <c r="F824" s="293"/>
      <c r="G824" s="293"/>
      <c r="J824" s="294"/>
      <c r="K824" s="294"/>
      <c r="L824" s="294"/>
      <c r="M824" s="319"/>
      <c r="N824" s="319"/>
      <c r="O824" s="319"/>
      <c r="P824" s="319"/>
      <c r="Q824" s="319"/>
      <c r="R824" s="319"/>
      <c r="S824" s="319"/>
      <c r="T824" s="319"/>
      <c r="U824" s="319"/>
      <c r="V824" s="319"/>
      <c r="W824" s="319"/>
      <c r="X824" s="319"/>
      <c r="Y824" s="319"/>
      <c r="Z824" s="319"/>
      <c r="AA824" s="319"/>
      <c r="AB824" s="319"/>
      <c r="AC824" s="319"/>
      <c r="AD824" s="319"/>
      <c r="AE824" s="319"/>
      <c r="AF824" s="319"/>
    </row>
    <row r="825" spans="6:32" s="119" customFormat="1">
      <c r="F825" s="293"/>
      <c r="G825" s="293"/>
      <c r="J825" s="294"/>
      <c r="K825" s="294"/>
      <c r="L825" s="294"/>
      <c r="M825" s="319"/>
      <c r="N825" s="319"/>
      <c r="O825" s="319"/>
      <c r="P825" s="319"/>
      <c r="Q825" s="319"/>
      <c r="R825" s="319"/>
      <c r="S825" s="319"/>
      <c r="T825" s="319"/>
      <c r="U825" s="319"/>
      <c r="V825" s="319"/>
      <c r="W825" s="319"/>
      <c r="X825" s="319"/>
      <c r="Y825" s="319"/>
      <c r="Z825" s="319"/>
      <c r="AA825" s="319"/>
      <c r="AB825" s="319"/>
      <c r="AC825" s="319"/>
      <c r="AD825" s="319"/>
      <c r="AE825" s="319"/>
      <c r="AF825" s="319"/>
    </row>
    <row r="826" spans="6:32" s="119" customFormat="1">
      <c r="F826" s="293"/>
      <c r="G826" s="293"/>
      <c r="J826" s="294"/>
      <c r="K826" s="294"/>
      <c r="L826" s="294"/>
      <c r="M826" s="319"/>
      <c r="N826" s="319"/>
      <c r="O826" s="319"/>
      <c r="P826" s="319"/>
      <c r="Q826" s="319"/>
      <c r="R826" s="319"/>
      <c r="S826" s="319"/>
      <c r="T826" s="319"/>
      <c r="U826" s="319"/>
      <c r="V826" s="319"/>
      <c r="W826" s="319"/>
      <c r="X826" s="319"/>
      <c r="Y826" s="319"/>
      <c r="Z826" s="319"/>
      <c r="AA826" s="319"/>
      <c r="AB826" s="319"/>
      <c r="AC826" s="319"/>
      <c r="AD826" s="319"/>
      <c r="AE826" s="319"/>
      <c r="AF826" s="319"/>
    </row>
    <row r="827" spans="6:32" s="119" customFormat="1">
      <c r="F827" s="293"/>
      <c r="G827" s="293"/>
      <c r="J827" s="294"/>
      <c r="K827" s="294"/>
      <c r="L827" s="294"/>
      <c r="M827" s="319"/>
      <c r="N827" s="319"/>
      <c r="O827" s="319"/>
      <c r="P827" s="319"/>
      <c r="Q827" s="319"/>
      <c r="R827" s="319"/>
      <c r="S827" s="319"/>
      <c r="T827" s="319"/>
      <c r="U827" s="319"/>
      <c r="V827" s="319"/>
      <c r="W827" s="319"/>
      <c r="X827" s="319"/>
      <c r="Y827" s="319"/>
      <c r="Z827" s="319"/>
      <c r="AA827" s="319"/>
      <c r="AB827" s="319"/>
      <c r="AC827" s="319"/>
      <c r="AD827" s="319"/>
      <c r="AE827" s="319"/>
      <c r="AF827" s="319"/>
    </row>
    <row r="828" spans="6:32" s="119" customFormat="1">
      <c r="F828" s="293"/>
      <c r="G828" s="293"/>
      <c r="J828" s="294"/>
      <c r="K828" s="294"/>
      <c r="L828" s="294"/>
      <c r="M828" s="319"/>
      <c r="N828" s="319"/>
      <c r="O828" s="319"/>
      <c r="P828" s="319"/>
      <c r="Q828" s="319"/>
      <c r="R828" s="319"/>
      <c r="S828" s="319"/>
      <c r="T828" s="319"/>
      <c r="U828" s="319"/>
      <c r="V828" s="319"/>
      <c r="W828" s="319"/>
      <c r="X828" s="319"/>
      <c r="Y828" s="319"/>
      <c r="Z828" s="319"/>
      <c r="AA828" s="319"/>
      <c r="AB828" s="319"/>
      <c r="AC828" s="319"/>
      <c r="AD828" s="319"/>
      <c r="AE828" s="319"/>
      <c r="AF828" s="319"/>
    </row>
    <row r="829" spans="6:32" s="119" customFormat="1">
      <c r="F829" s="293"/>
      <c r="G829" s="293"/>
      <c r="J829" s="294"/>
      <c r="K829" s="294"/>
      <c r="L829" s="294"/>
      <c r="M829" s="319"/>
      <c r="N829" s="319"/>
      <c r="O829" s="319"/>
      <c r="P829" s="319"/>
      <c r="Q829" s="319"/>
      <c r="R829" s="319"/>
      <c r="S829" s="319"/>
      <c r="T829" s="319"/>
      <c r="U829" s="319"/>
      <c r="V829" s="319"/>
      <c r="W829" s="319"/>
      <c r="X829" s="319"/>
      <c r="Y829" s="319"/>
      <c r="Z829" s="319"/>
      <c r="AA829" s="319"/>
      <c r="AB829" s="319"/>
      <c r="AC829" s="319"/>
      <c r="AD829" s="319"/>
      <c r="AE829" s="319"/>
      <c r="AF829" s="319"/>
    </row>
    <row r="830" spans="6:32" s="119" customFormat="1">
      <c r="F830" s="293"/>
      <c r="G830" s="293"/>
      <c r="J830" s="294"/>
      <c r="K830" s="294"/>
      <c r="L830" s="294"/>
      <c r="M830" s="319"/>
      <c r="N830" s="319"/>
      <c r="O830" s="319"/>
      <c r="P830" s="319"/>
      <c r="Q830" s="319"/>
      <c r="R830" s="319"/>
      <c r="S830" s="319"/>
      <c r="T830" s="319"/>
      <c r="U830" s="319"/>
      <c r="V830" s="319"/>
      <c r="W830" s="319"/>
      <c r="X830" s="319"/>
      <c r="Y830" s="319"/>
      <c r="Z830" s="319"/>
      <c r="AA830" s="319"/>
      <c r="AB830" s="319"/>
      <c r="AC830" s="319"/>
      <c r="AD830" s="319"/>
      <c r="AE830" s="319"/>
      <c r="AF830" s="319"/>
    </row>
    <row r="831" spans="6:32" s="119" customFormat="1">
      <c r="F831" s="293"/>
      <c r="G831" s="293"/>
      <c r="J831" s="294"/>
      <c r="K831" s="294"/>
      <c r="L831" s="294"/>
      <c r="M831" s="319"/>
      <c r="N831" s="319"/>
      <c r="O831" s="319"/>
      <c r="P831" s="319"/>
      <c r="Q831" s="319"/>
      <c r="R831" s="319"/>
      <c r="S831" s="319"/>
      <c r="T831" s="319"/>
      <c r="U831" s="319"/>
      <c r="V831" s="319"/>
      <c r="W831" s="319"/>
      <c r="X831" s="319"/>
      <c r="Y831" s="319"/>
      <c r="Z831" s="319"/>
      <c r="AA831" s="319"/>
      <c r="AB831" s="319"/>
      <c r="AC831" s="319"/>
      <c r="AD831" s="319"/>
      <c r="AE831" s="319"/>
      <c r="AF831" s="319"/>
    </row>
    <row r="832" spans="6:32" s="119" customFormat="1">
      <c r="F832" s="293"/>
      <c r="G832" s="293"/>
      <c r="J832" s="294"/>
      <c r="K832" s="294"/>
      <c r="L832" s="294"/>
      <c r="M832" s="319"/>
      <c r="N832" s="319"/>
      <c r="O832" s="319"/>
      <c r="P832" s="319"/>
      <c r="Q832" s="319"/>
      <c r="R832" s="319"/>
      <c r="S832" s="319"/>
      <c r="T832" s="319"/>
      <c r="U832" s="319"/>
      <c r="V832" s="319"/>
      <c r="W832" s="319"/>
      <c r="X832" s="319"/>
      <c r="Y832" s="319"/>
      <c r="Z832" s="319"/>
      <c r="AA832" s="319"/>
      <c r="AB832" s="319"/>
      <c r="AC832" s="319"/>
      <c r="AD832" s="319"/>
      <c r="AE832" s="319"/>
      <c r="AF832" s="319"/>
    </row>
    <row r="833" spans="6:32" s="119" customFormat="1">
      <c r="F833" s="293"/>
      <c r="G833" s="293"/>
      <c r="J833" s="294"/>
      <c r="K833" s="294"/>
      <c r="L833" s="294"/>
      <c r="M833" s="319"/>
      <c r="N833" s="319"/>
      <c r="O833" s="319"/>
      <c r="P833" s="319"/>
      <c r="Q833" s="319"/>
      <c r="R833" s="319"/>
      <c r="S833" s="319"/>
      <c r="T833" s="319"/>
      <c r="U833" s="319"/>
      <c r="V833" s="319"/>
      <c r="W833" s="319"/>
      <c r="X833" s="319"/>
      <c r="Y833" s="319"/>
      <c r="Z833" s="319"/>
      <c r="AA833" s="319"/>
      <c r="AB833" s="319"/>
      <c r="AC833" s="319"/>
      <c r="AD833" s="319"/>
      <c r="AE833" s="319"/>
      <c r="AF833" s="319"/>
    </row>
    <row r="834" spans="6:32" s="119" customFormat="1">
      <c r="F834" s="293"/>
      <c r="G834" s="293"/>
      <c r="J834" s="294"/>
      <c r="K834" s="294"/>
      <c r="L834" s="294"/>
      <c r="M834" s="319"/>
      <c r="N834" s="319"/>
      <c r="O834" s="319"/>
      <c r="P834" s="319"/>
      <c r="Q834" s="319"/>
      <c r="R834" s="319"/>
      <c r="S834" s="319"/>
      <c r="T834" s="319"/>
      <c r="U834" s="319"/>
      <c r="V834" s="319"/>
      <c r="W834" s="319"/>
      <c r="X834" s="319"/>
      <c r="Y834" s="319"/>
      <c r="Z834" s="319"/>
      <c r="AA834" s="319"/>
      <c r="AB834" s="319"/>
      <c r="AC834" s="319"/>
      <c r="AD834" s="319"/>
      <c r="AE834" s="319"/>
      <c r="AF834" s="319"/>
    </row>
    <row r="835" spans="6:32" s="119" customFormat="1">
      <c r="F835" s="293"/>
      <c r="G835" s="293"/>
      <c r="J835" s="294"/>
      <c r="K835" s="294"/>
      <c r="L835" s="294"/>
      <c r="M835" s="319"/>
      <c r="N835" s="319"/>
      <c r="O835" s="319"/>
      <c r="P835" s="319"/>
      <c r="Q835" s="319"/>
      <c r="R835" s="319"/>
      <c r="S835" s="319"/>
      <c r="T835" s="319"/>
      <c r="U835" s="319"/>
      <c r="V835" s="319"/>
      <c r="W835" s="319"/>
      <c r="X835" s="319"/>
      <c r="Y835" s="319"/>
      <c r="Z835" s="319"/>
      <c r="AA835" s="319"/>
      <c r="AB835" s="319"/>
      <c r="AC835" s="319"/>
      <c r="AD835" s="319"/>
      <c r="AE835" s="319"/>
      <c r="AF835" s="319"/>
    </row>
    <row r="836" spans="6:32" s="119" customFormat="1">
      <c r="F836" s="293"/>
      <c r="G836" s="293"/>
      <c r="J836" s="294"/>
      <c r="K836" s="294"/>
      <c r="L836" s="294"/>
      <c r="M836" s="319"/>
      <c r="N836" s="319"/>
      <c r="O836" s="319"/>
      <c r="P836" s="319"/>
      <c r="Q836" s="319"/>
      <c r="R836" s="319"/>
      <c r="S836" s="319"/>
      <c r="T836" s="319"/>
      <c r="U836" s="319"/>
      <c r="V836" s="319"/>
      <c r="W836" s="319"/>
      <c r="X836" s="319"/>
      <c r="Y836" s="319"/>
      <c r="Z836" s="319"/>
      <c r="AA836" s="319"/>
      <c r="AB836" s="319"/>
      <c r="AC836" s="319"/>
      <c r="AD836" s="319"/>
      <c r="AE836" s="319"/>
      <c r="AF836" s="319"/>
    </row>
    <row r="837" spans="6:32" s="119" customFormat="1">
      <c r="F837" s="293"/>
      <c r="G837" s="293"/>
      <c r="J837" s="294"/>
      <c r="K837" s="294"/>
      <c r="L837" s="294"/>
      <c r="M837" s="319"/>
      <c r="N837" s="319"/>
      <c r="O837" s="319"/>
      <c r="P837" s="319"/>
      <c r="Q837" s="319"/>
      <c r="R837" s="319"/>
      <c r="S837" s="319"/>
      <c r="T837" s="319"/>
      <c r="U837" s="319"/>
      <c r="V837" s="319"/>
      <c r="W837" s="319"/>
      <c r="X837" s="319"/>
      <c r="Y837" s="319"/>
      <c r="Z837" s="319"/>
      <c r="AA837" s="319"/>
      <c r="AB837" s="319"/>
      <c r="AC837" s="319"/>
      <c r="AD837" s="319"/>
      <c r="AE837" s="319"/>
      <c r="AF837" s="319"/>
    </row>
    <row r="838" spans="6:32" s="119" customFormat="1">
      <c r="F838" s="293"/>
      <c r="G838" s="293"/>
      <c r="J838" s="294"/>
      <c r="K838" s="294"/>
      <c r="L838" s="294"/>
      <c r="M838" s="319"/>
      <c r="N838" s="319"/>
      <c r="O838" s="319"/>
      <c r="P838" s="319"/>
      <c r="Q838" s="319"/>
      <c r="R838" s="319"/>
      <c r="S838" s="319"/>
      <c r="T838" s="319"/>
      <c r="U838" s="319"/>
      <c r="V838" s="319"/>
      <c r="W838" s="319"/>
      <c r="X838" s="319"/>
      <c r="Y838" s="319"/>
      <c r="Z838" s="319"/>
      <c r="AA838" s="319"/>
      <c r="AB838" s="319"/>
      <c r="AC838" s="319"/>
      <c r="AD838" s="319"/>
      <c r="AE838" s="319"/>
      <c r="AF838" s="319"/>
    </row>
    <row r="839" spans="6:32" s="119" customFormat="1">
      <c r="F839" s="293"/>
      <c r="G839" s="293"/>
      <c r="J839" s="294"/>
      <c r="K839" s="294"/>
      <c r="L839" s="294"/>
      <c r="M839" s="319"/>
      <c r="N839" s="319"/>
      <c r="O839" s="319"/>
      <c r="P839" s="319"/>
      <c r="Q839" s="319"/>
      <c r="R839" s="319"/>
      <c r="S839" s="319"/>
      <c r="T839" s="319"/>
      <c r="U839" s="319"/>
      <c r="V839" s="319"/>
      <c r="W839" s="319"/>
      <c r="X839" s="319"/>
      <c r="Y839" s="319"/>
      <c r="Z839" s="319"/>
      <c r="AA839" s="319"/>
      <c r="AB839" s="319"/>
      <c r="AC839" s="319"/>
      <c r="AD839" s="319"/>
      <c r="AE839" s="319"/>
      <c r="AF839" s="319"/>
    </row>
    <row r="840" spans="6:32" s="119" customFormat="1">
      <c r="F840" s="293"/>
      <c r="G840" s="293"/>
      <c r="J840" s="294"/>
      <c r="K840" s="294"/>
      <c r="L840" s="294"/>
      <c r="M840" s="319"/>
      <c r="N840" s="319"/>
      <c r="O840" s="319"/>
      <c r="P840" s="319"/>
      <c r="Q840" s="319"/>
      <c r="R840" s="319"/>
      <c r="S840" s="319"/>
      <c r="T840" s="319"/>
      <c r="U840" s="319"/>
      <c r="V840" s="319"/>
      <c r="W840" s="319"/>
      <c r="X840" s="319"/>
      <c r="Y840" s="319"/>
      <c r="Z840" s="319"/>
      <c r="AA840" s="319"/>
      <c r="AB840" s="319"/>
      <c r="AC840" s="319"/>
      <c r="AD840" s="319"/>
      <c r="AE840" s="319"/>
      <c r="AF840" s="319"/>
    </row>
    <row r="841" spans="6:32" s="119" customFormat="1">
      <c r="F841" s="293"/>
      <c r="G841" s="293"/>
      <c r="J841" s="294"/>
      <c r="K841" s="294"/>
      <c r="L841" s="294"/>
      <c r="M841" s="319"/>
      <c r="N841" s="319"/>
      <c r="O841" s="319"/>
      <c r="P841" s="319"/>
      <c r="Q841" s="319"/>
      <c r="R841" s="319"/>
      <c r="S841" s="319"/>
      <c r="T841" s="319"/>
      <c r="U841" s="319"/>
      <c r="V841" s="319"/>
      <c r="W841" s="319"/>
      <c r="X841" s="319"/>
      <c r="Y841" s="319"/>
      <c r="Z841" s="319"/>
      <c r="AA841" s="319"/>
      <c r="AB841" s="319"/>
      <c r="AC841" s="319"/>
      <c r="AD841" s="319"/>
      <c r="AE841" s="319"/>
      <c r="AF841" s="319"/>
    </row>
    <row r="842" spans="6:32" s="119" customFormat="1">
      <c r="F842" s="293"/>
      <c r="G842" s="293"/>
      <c r="J842" s="294"/>
      <c r="K842" s="294"/>
      <c r="L842" s="294"/>
      <c r="M842" s="319"/>
      <c r="N842" s="319"/>
      <c r="O842" s="319"/>
      <c r="P842" s="319"/>
      <c r="Q842" s="319"/>
      <c r="R842" s="319"/>
      <c r="S842" s="319"/>
      <c r="T842" s="319"/>
      <c r="U842" s="319"/>
      <c r="V842" s="319"/>
      <c r="W842" s="319"/>
      <c r="X842" s="319"/>
      <c r="Y842" s="319"/>
      <c r="Z842" s="319"/>
      <c r="AA842" s="319"/>
      <c r="AB842" s="319"/>
      <c r="AC842" s="319"/>
      <c r="AD842" s="319"/>
      <c r="AE842" s="319"/>
      <c r="AF842" s="319"/>
    </row>
    <row r="843" spans="6:32" s="119" customFormat="1">
      <c r="F843" s="293"/>
      <c r="G843" s="293"/>
      <c r="J843" s="294"/>
      <c r="K843" s="294"/>
      <c r="L843" s="294"/>
      <c r="M843" s="319"/>
      <c r="N843" s="319"/>
      <c r="O843" s="319"/>
      <c r="P843" s="319"/>
      <c r="Q843" s="319"/>
      <c r="R843" s="319"/>
      <c r="S843" s="319"/>
      <c r="T843" s="319"/>
      <c r="U843" s="319"/>
      <c r="V843" s="319"/>
      <c r="W843" s="319"/>
      <c r="X843" s="319"/>
      <c r="Y843" s="319"/>
      <c r="Z843" s="319"/>
      <c r="AA843" s="319"/>
      <c r="AB843" s="319"/>
      <c r="AC843" s="319"/>
      <c r="AD843" s="319"/>
      <c r="AE843" s="319"/>
      <c r="AF843" s="319"/>
    </row>
    <row r="844" spans="6:32" s="119" customFormat="1">
      <c r="F844" s="293"/>
      <c r="G844" s="293"/>
      <c r="J844" s="294"/>
      <c r="K844" s="294"/>
      <c r="L844" s="294"/>
      <c r="M844" s="319"/>
      <c r="N844" s="319"/>
      <c r="O844" s="319"/>
      <c r="P844" s="319"/>
      <c r="Q844" s="319"/>
      <c r="R844" s="319"/>
      <c r="S844" s="319"/>
      <c r="T844" s="319"/>
      <c r="U844" s="319"/>
      <c r="V844" s="319"/>
      <c r="W844" s="319"/>
      <c r="X844" s="319"/>
      <c r="Y844" s="319"/>
      <c r="Z844" s="319"/>
      <c r="AA844" s="319"/>
      <c r="AB844" s="319"/>
      <c r="AC844" s="319"/>
      <c r="AD844" s="319"/>
      <c r="AE844" s="319"/>
      <c r="AF844" s="319"/>
    </row>
    <row r="845" spans="6:32" s="119" customFormat="1">
      <c r="F845" s="293"/>
      <c r="G845" s="293"/>
      <c r="J845" s="294"/>
      <c r="K845" s="294"/>
      <c r="L845" s="294"/>
      <c r="M845" s="319"/>
      <c r="N845" s="319"/>
      <c r="O845" s="319"/>
      <c r="P845" s="319"/>
      <c r="Q845" s="319"/>
      <c r="R845" s="319"/>
      <c r="S845" s="319"/>
      <c r="T845" s="319"/>
      <c r="U845" s="319"/>
      <c r="V845" s="319"/>
      <c r="W845" s="319"/>
      <c r="X845" s="319"/>
      <c r="Y845" s="319"/>
      <c r="Z845" s="319"/>
      <c r="AA845" s="319"/>
      <c r="AB845" s="319"/>
      <c r="AC845" s="319"/>
      <c r="AD845" s="319"/>
      <c r="AE845" s="319"/>
      <c r="AF845" s="319"/>
    </row>
    <row r="846" spans="6:32" s="119" customFormat="1">
      <c r="F846" s="293"/>
      <c r="G846" s="293"/>
      <c r="J846" s="294"/>
      <c r="K846" s="294"/>
      <c r="L846" s="294"/>
      <c r="M846" s="319"/>
      <c r="N846" s="319"/>
      <c r="O846" s="319"/>
      <c r="P846" s="319"/>
      <c r="Q846" s="319"/>
      <c r="R846" s="319"/>
      <c r="S846" s="319"/>
      <c r="T846" s="319"/>
      <c r="U846" s="319"/>
      <c r="V846" s="319"/>
      <c r="W846" s="319"/>
      <c r="X846" s="319"/>
      <c r="Y846" s="319"/>
      <c r="Z846" s="319"/>
      <c r="AA846" s="319"/>
      <c r="AB846" s="319"/>
      <c r="AC846" s="319"/>
      <c r="AD846" s="319"/>
      <c r="AE846" s="319"/>
      <c r="AF846" s="319"/>
    </row>
    <row r="847" spans="6:32" s="119" customFormat="1">
      <c r="F847" s="293"/>
      <c r="G847" s="293"/>
      <c r="J847" s="294"/>
      <c r="K847" s="294"/>
      <c r="L847" s="294"/>
      <c r="M847" s="319"/>
      <c r="N847" s="319"/>
      <c r="O847" s="319"/>
      <c r="P847" s="319"/>
      <c r="Q847" s="319"/>
      <c r="R847" s="319"/>
      <c r="S847" s="319"/>
      <c r="T847" s="319"/>
      <c r="U847" s="319"/>
      <c r="V847" s="319"/>
      <c r="W847" s="319"/>
      <c r="X847" s="319"/>
      <c r="Y847" s="319"/>
      <c r="Z847" s="319"/>
      <c r="AA847" s="319"/>
      <c r="AB847" s="319"/>
      <c r="AC847" s="319"/>
      <c r="AD847" s="319"/>
      <c r="AE847" s="319"/>
      <c r="AF847" s="319"/>
    </row>
    <row r="848" spans="6:32" s="119" customFormat="1">
      <c r="F848" s="293"/>
      <c r="G848" s="293"/>
      <c r="J848" s="294"/>
      <c r="K848" s="294"/>
      <c r="L848" s="294"/>
      <c r="M848" s="319"/>
      <c r="N848" s="319"/>
      <c r="O848" s="319"/>
      <c r="P848" s="319"/>
      <c r="Q848" s="319"/>
      <c r="R848" s="319"/>
      <c r="S848" s="319"/>
      <c r="T848" s="319"/>
      <c r="U848" s="319"/>
      <c r="V848" s="319"/>
      <c r="W848" s="319"/>
      <c r="X848" s="319"/>
      <c r="Y848" s="319"/>
      <c r="Z848" s="319"/>
      <c r="AA848" s="319"/>
      <c r="AB848" s="319"/>
      <c r="AC848" s="319"/>
      <c r="AD848" s="319"/>
      <c r="AE848" s="319"/>
      <c r="AF848" s="319"/>
    </row>
    <row r="849" spans="6:32" s="119" customFormat="1">
      <c r="F849" s="293"/>
      <c r="G849" s="293"/>
      <c r="J849" s="294"/>
      <c r="K849" s="294"/>
      <c r="L849" s="294"/>
      <c r="M849" s="319"/>
      <c r="N849" s="319"/>
      <c r="O849" s="319"/>
      <c r="P849" s="319"/>
      <c r="Q849" s="319"/>
      <c r="R849" s="319"/>
      <c r="S849" s="319"/>
      <c r="T849" s="319"/>
      <c r="U849" s="319"/>
      <c r="V849" s="319"/>
      <c r="W849" s="319"/>
      <c r="X849" s="319"/>
      <c r="Y849" s="319"/>
      <c r="Z849" s="319"/>
      <c r="AA849" s="319"/>
      <c r="AB849" s="319"/>
      <c r="AC849" s="319"/>
      <c r="AD849" s="319"/>
      <c r="AE849" s="319"/>
      <c r="AF849" s="319"/>
    </row>
    <row r="850" spans="6:32" s="119" customFormat="1">
      <c r="F850" s="293"/>
      <c r="G850" s="293"/>
      <c r="J850" s="294"/>
      <c r="K850" s="294"/>
      <c r="L850" s="294"/>
      <c r="M850" s="319"/>
      <c r="N850" s="319"/>
      <c r="O850" s="319"/>
      <c r="P850" s="319"/>
      <c r="Q850" s="319"/>
      <c r="R850" s="319"/>
      <c r="S850" s="319"/>
      <c r="T850" s="319"/>
      <c r="U850" s="319"/>
      <c r="V850" s="319"/>
      <c r="W850" s="319"/>
      <c r="X850" s="319"/>
      <c r="Y850" s="319"/>
      <c r="Z850" s="319"/>
      <c r="AA850" s="319"/>
      <c r="AB850" s="319"/>
      <c r="AC850" s="319"/>
      <c r="AD850" s="319"/>
      <c r="AE850" s="319"/>
      <c r="AF850" s="319"/>
    </row>
    <row r="851" spans="6:32" s="119" customFormat="1">
      <c r="F851" s="293"/>
      <c r="G851" s="293"/>
      <c r="J851" s="294"/>
      <c r="K851" s="294"/>
      <c r="L851" s="294"/>
      <c r="M851" s="319"/>
      <c r="N851" s="319"/>
      <c r="O851" s="319"/>
      <c r="P851" s="319"/>
      <c r="Q851" s="319"/>
      <c r="R851" s="319"/>
      <c r="S851" s="319"/>
      <c r="T851" s="319"/>
      <c r="U851" s="319"/>
      <c r="V851" s="319"/>
      <c r="W851" s="319"/>
      <c r="X851" s="319"/>
      <c r="Y851" s="319"/>
      <c r="Z851" s="319"/>
      <c r="AA851" s="319"/>
      <c r="AB851" s="319"/>
      <c r="AC851" s="319"/>
      <c r="AD851" s="319"/>
      <c r="AE851" s="319"/>
      <c r="AF851" s="319"/>
    </row>
    <row r="852" spans="6:32" s="119" customFormat="1">
      <c r="F852" s="293"/>
      <c r="G852" s="293"/>
      <c r="J852" s="294"/>
      <c r="K852" s="294"/>
      <c r="L852" s="294"/>
      <c r="M852" s="319"/>
      <c r="N852" s="319"/>
      <c r="O852" s="319"/>
      <c r="P852" s="319"/>
      <c r="Q852" s="319"/>
      <c r="R852" s="319"/>
      <c r="S852" s="319"/>
      <c r="T852" s="319"/>
      <c r="U852" s="319"/>
      <c r="V852" s="319"/>
      <c r="W852" s="319"/>
      <c r="X852" s="319"/>
      <c r="Y852" s="319"/>
      <c r="Z852" s="319"/>
      <c r="AA852" s="319"/>
      <c r="AB852" s="319"/>
      <c r="AC852" s="319"/>
      <c r="AD852" s="319"/>
      <c r="AE852" s="319"/>
      <c r="AF852" s="319"/>
    </row>
    <row r="853" spans="6:32" s="119" customFormat="1">
      <c r="F853" s="293"/>
      <c r="G853" s="293"/>
      <c r="J853" s="294"/>
      <c r="K853" s="294"/>
      <c r="L853" s="294"/>
      <c r="M853" s="319"/>
      <c r="N853" s="319"/>
      <c r="O853" s="319"/>
      <c r="P853" s="319"/>
      <c r="Q853" s="319"/>
      <c r="R853" s="319"/>
      <c r="S853" s="319"/>
      <c r="T853" s="319"/>
      <c r="U853" s="319"/>
      <c r="V853" s="319"/>
      <c r="W853" s="319"/>
      <c r="X853" s="319"/>
      <c r="Y853" s="319"/>
      <c r="Z853" s="319"/>
      <c r="AA853" s="319"/>
      <c r="AB853" s="319"/>
      <c r="AC853" s="319"/>
      <c r="AD853" s="319"/>
      <c r="AE853" s="319"/>
      <c r="AF853" s="319"/>
    </row>
    <row r="854" spans="6:32" s="119" customFormat="1">
      <c r="F854" s="293"/>
      <c r="G854" s="293"/>
      <c r="J854" s="294"/>
      <c r="K854" s="294"/>
      <c r="L854" s="294"/>
      <c r="M854" s="319"/>
      <c r="N854" s="319"/>
      <c r="O854" s="319"/>
      <c r="P854" s="319"/>
      <c r="Q854" s="319"/>
      <c r="R854" s="319"/>
      <c r="S854" s="319"/>
      <c r="T854" s="319"/>
      <c r="U854" s="319"/>
      <c r="V854" s="319"/>
      <c r="W854" s="319"/>
      <c r="X854" s="319"/>
      <c r="Y854" s="319"/>
      <c r="Z854" s="319"/>
      <c r="AA854" s="319"/>
      <c r="AB854" s="319"/>
      <c r="AC854" s="319"/>
      <c r="AD854" s="319"/>
      <c r="AE854" s="319"/>
      <c r="AF854" s="319"/>
    </row>
    <row r="855" spans="6:32" s="119" customFormat="1">
      <c r="F855" s="293"/>
      <c r="G855" s="293"/>
      <c r="J855" s="294"/>
      <c r="K855" s="294"/>
      <c r="L855" s="294"/>
      <c r="M855" s="319"/>
      <c r="N855" s="319"/>
      <c r="O855" s="319"/>
      <c r="P855" s="319"/>
      <c r="Q855" s="319"/>
      <c r="R855" s="319"/>
      <c r="S855" s="319"/>
      <c r="T855" s="319"/>
      <c r="U855" s="319"/>
      <c r="V855" s="319"/>
      <c r="W855" s="319"/>
      <c r="X855" s="319"/>
      <c r="Y855" s="319"/>
      <c r="Z855" s="319"/>
      <c r="AA855" s="319"/>
      <c r="AB855" s="319"/>
      <c r="AC855" s="319"/>
      <c r="AD855" s="319"/>
      <c r="AE855" s="319"/>
      <c r="AF855" s="319"/>
    </row>
    <row r="856" spans="6:32" s="119" customFormat="1">
      <c r="F856" s="293"/>
      <c r="G856" s="293"/>
      <c r="J856" s="294"/>
      <c r="K856" s="294"/>
      <c r="L856" s="294"/>
      <c r="M856" s="319"/>
      <c r="N856" s="319"/>
      <c r="O856" s="319"/>
      <c r="P856" s="319"/>
      <c r="Q856" s="319"/>
      <c r="R856" s="319"/>
      <c r="S856" s="319"/>
      <c r="T856" s="319"/>
      <c r="U856" s="319"/>
      <c r="V856" s="319"/>
      <c r="W856" s="319"/>
      <c r="X856" s="319"/>
      <c r="Y856" s="319"/>
      <c r="Z856" s="319"/>
      <c r="AA856" s="319"/>
      <c r="AB856" s="319"/>
      <c r="AC856" s="319"/>
      <c r="AD856" s="319"/>
      <c r="AE856" s="319"/>
      <c r="AF856" s="319"/>
    </row>
    <row r="857" spans="6:32" s="119" customFormat="1">
      <c r="F857" s="293"/>
      <c r="G857" s="293"/>
      <c r="J857" s="294"/>
      <c r="K857" s="294"/>
      <c r="L857" s="294"/>
      <c r="M857" s="319"/>
      <c r="N857" s="319"/>
      <c r="O857" s="319"/>
      <c r="P857" s="319"/>
      <c r="Q857" s="319"/>
      <c r="R857" s="319"/>
      <c r="S857" s="319"/>
      <c r="T857" s="319"/>
      <c r="U857" s="319"/>
      <c r="V857" s="319"/>
      <c r="W857" s="319"/>
      <c r="X857" s="319"/>
      <c r="Y857" s="319"/>
      <c r="Z857" s="319"/>
      <c r="AA857" s="319"/>
      <c r="AB857" s="319"/>
      <c r="AC857" s="319"/>
      <c r="AD857" s="319"/>
      <c r="AE857" s="319"/>
      <c r="AF857" s="319"/>
    </row>
    <row r="858" spans="6:32" s="119" customFormat="1">
      <c r="F858" s="293"/>
      <c r="G858" s="293"/>
      <c r="J858" s="294"/>
      <c r="K858" s="294"/>
      <c r="L858" s="294"/>
      <c r="M858" s="319"/>
      <c r="N858" s="319"/>
      <c r="O858" s="319"/>
      <c r="P858" s="319"/>
      <c r="Q858" s="319"/>
      <c r="R858" s="319"/>
      <c r="S858" s="319"/>
      <c r="T858" s="319"/>
      <c r="U858" s="319"/>
      <c r="V858" s="319"/>
      <c r="W858" s="319"/>
      <c r="X858" s="319"/>
      <c r="Y858" s="319"/>
      <c r="Z858" s="319"/>
      <c r="AA858" s="319"/>
      <c r="AB858" s="319"/>
      <c r="AC858" s="319"/>
      <c r="AD858" s="319"/>
      <c r="AE858" s="319"/>
      <c r="AF858" s="319"/>
    </row>
    <row r="859" spans="6:32" s="119" customFormat="1">
      <c r="F859" s="293"/>
      <c r="G859" s="293"/>
      <c r="J859" s="294"/>
      <c r="K859" s="294"/>
      <c r="L859" s="294"/>
      <c r="M859" s="319"/>
      <c r="N859" s="319"/>
      <c r="O859" s="319"/>
      <c r="P859" s="319"/>
      <c r="Q859" s="319"/>
      <c r="R859" s="319"/>
      <c r="S859" s="319"/>
      <c r="T859" s="319"/>
      <c r="U859" s="319"/>
      <c r="V859" s="319"/>
      <c r="W859" s="319"/>
      <c r="X859" s="319"/>
      <c r="Y859" s="319"/>
      <c r="Z859" s="319"/>
      <c r="AA859" s="319"/>
      <c r="AB859" s="319"/>
      <c r="AC859" s="319"/>
      <c r="AD859" s="319"/>
      <c r="AE859" s="319"/>
      <c r="AF859" s="319"/>
    </row>
    <row r="860" spans="6:32" s="119" customFormat="1">
      <c r="F860" s="293"/>
      <c r="G860" s="293"/>
      <c r="J860" s="294"/>
      <c r="K860" s="294"/>
      <c r="L860" s="294"/>
      <c r="M860" s="319"/>
      <c r="N860" s="319"/>
      <c r="O860" s="319"/>
      <c r="P860" s="319"/>
      <c r="Q860" s="319"/>
      <c r="R860" s="319"/>
      <c r="S860" s="319"/>
      <c r="T860" s="319"/>
      <c r="U860" s="319"/>
      <c r="V860" s="319"/>
      <c r="W860" s="319"/>
      <c r="X860" s="319"/>
      <c r="Y860" s="319"/>
      <c r="Z860" s="319"/>
      <c r="AA860" s="319"/>
      <c r="AB860" s="319"/>
      <c r="AC860" s="319"/>
      <c r="AD860" s="319"/>
      <c r="AE860" s="319"/>
      <c r="AF860" s="319"/>
    </row>
    <row r="861" spans="6:32" s="119" customFormat="1">
      <c r="F861" s="293"/>
      <c r="G861" s="293"/>
      <c r="J861" s="294"/>
      <c r="K861" s="294"/>
      <c r="L861" s="294"/>
      <c r="M861" s="319"/>
      <c r="N861" s="319"/>
      <c r="O861" s="319"/>
      <c r="P861" s="319"/>
      <c r="Q861" s="319"/>
      <c r="R861" s="319"/>
      <c r="S861" s="319"/>
      <c r="T861" s="319"/>
      <c r="U861" s="319"/>
      <c r="V861" s="319"/>
      <c r="W861" s="319"/>
      <c r="X861" s="319"/>
      <c r="Y861" s="319"/>
      <c r="Z861" s="319"/>
      <c r="AA861" s="319"/>
      <c r="AB861" s="319"/>
      <c r="AC861" s="319"/>
      <c r="AD861" s="319"/>
      <c r="AE861" s="319"/>
      <c r="AF861" s="319"/>
    </row>
    <row r="862" spans="6:32" s="119" customFormat="1">
      <c r="F862" s="293"/>
      <c r="G862" s="293"/>
      <c r="J862" s="294"/>
      <c r="K862" s="294"/>
      <c r="L862" s="294"/>
      <c r="M862" s="319"/>
      <c r="N862" s="319"/>
      <c r="O862" s="319"/>
      <c r="P862" s="319"/>
      <c r="Q862" s="319"/>
      <c r="R862" s="319"/>
      <c r="S862" s="319"/>
      <c r="T862" s="319"/>
      <c r="U862" s="319"/>
      <c r="V862" s="319"/>
      <c r="W862" s="319"/>
      <c r="X862" s="319"/>
      <c r="Y862" s="319"/>
      <c r="Z862" s="319"/>
      <c r="AA862" s="319"/>
      <c r="AB862" s="319"/>
      <c r="AC862" s="319"/>
      <c r="AD862" s="319"/>
      <c r="AE862" s="319"/>
      <c r="AF862" s="319"/>
    </row>
    <row r="863" spans="6:32" s="119" customFormat="1">
      <c r="F863" s="293"/>
      <c r="G863" s="293"/>
      <c r="J863" s="294"/>
      <c r="K863" s="294"/>
      <c r="L863" s="294"/>
      <c r="M863" s="319"/>
      <c r="N863" s="319"/>
      <c r="O863" s="319"/>
      <c r="P863" s="319"/>
      <c r="Q863" s="319"/>
      <c r="R863" s="319"/>
      <c r="S863" s="319"/>
      <c r="T863" s="319"/>
      <c r="U863" s="319"/>
      <c r="V863" s="319"/>
      <c r="W863" s="319"/>
      <c r="X863" s="319"/>
      <c r="Y863" s="319"/>
      <c r="Z863" s="319"/>
      <c r="AA863" s="319"/>
      <c r="AB863" s="319"/>
      <c r="AC863" s="319"/>
      <c r="AD863" s="319"/>
      <c r="AE863" s="319"/>
      <c r="AF863" s="319"/>
    </row>
    <row r="864" spans="6:32" s="119" customFormat="1">
      <c r="F864" s="293"/>
      <c r="G864" s="293"/>
      <c r="J864" s="294"/>
      <c r="K864" s="294"/>
      <c r="L864" s="294"/>
      <c r="M864" s="319"/>
      <c r="N864" s="319"/>
      <c r="O864" s="319"/>
      <c r="P864" s="319"/>
      <c r="Q864" s="319"/>
      <c r="R864" s="319"/>
      <c r="S864" s="319"/>
      <c r="T864" s="319"/>
      <c r="U864" s="319"/>
      <c r="V864" s="319"/>
      <c r="W864" s="319"/>
      <c r="X864" s="319"/>
      <c r="Y864" s="319"/>
      <c r="Z864" s="319"/>
      <c r="AA864" s="319"/>
      <c r="AB864" s="319"/>
      <c r="AC864" s="319"/>
      <c r="AD864" s="319"/>
      <c r="AE864" s="319"/>
      <c r="AF864" s="319"/>
    </row>
    <row r="865" spans="6:32" s="119" customFormat="1">
      <c r="F865" s="293"/>
      <c r="G865" s="293"/>
      <c r="J865" s="294"/>
      <c r="K865" s="294"/>
      <c r="L865" s="294"/>
      <c r="M865" s="319"/>
      <c r="N865" s="319"/>
      <c r="O865" s="319"/>
      <c r="P865" s="319"/>
      <c r="Q865" s="319"/>
      <c r="R865" s="319"/>
      <c r="S865" s="319"/>
      <c r="T865" s="319"/>
      <c r="U865" s="319"/>
      <c r="V865" s="319"/>
      <c r="W865" s="319"/>
      <c r="X865" s="319"/>
      <c r="Y865" s="319"/>
      <c r="Z865" s="319"/>
      <c r="AA865" s="319"/>
      <c r="AB865" s="319"/>
      <c r="AC865" s="319"/>
      <c r="AD865" s="319"/>
      <c r="AE865" s="319"/>
      <c r="AF865" s="319"/>
    </row>
    <row r="866" spans="6:32" s="119" customFormat="1">
      <c r="F866" s="293"/>
      <c r="G866" s="293"/>
      <c r="J866" s="294"/>
      <c r="K866" s="294"/>
      <c r="L866" s="294"/>
      <c r="M866" s="319"/>
      <c r="N866" s="319"/>
      <c r="O866" s="319"/>
      <c r="P866" s="319"/>
      <c r="Q866" s="319"/>
      <c r="R866" s="319"/>
      <c r="S866" s="319"/>
      <c r="T866" s="319"/>
      <c r="U866" s="319"/>
      <c r="V866" s="319"/>
      <c r="W866" s="319"/>
      <c r="X866" s="319"/>
      <c r="Y866" s="319"/>
      <c r="Z866" s="319"/>
      <c r="AA866" s="319"/>
      <c r="AB866" s="319"/>
      <c r="AC866" s="319"/>
      <c r="AD866" s="319"/>
      <c r="AE866" s="319"/>
      <c r="AF866" s="319"/>
    </row>
    <row r="867" spans="6:32" s="119" customFormat="1">
      <c r="F867" s="293"/>
      <c r="G867" s="293"/>
      <c r="J867" s="294"/>
      <c r="K867" s="294"/>
      <c r="L867" s="294"/>
      <c r="M867" s="319"/>
      <c r="N867" s="319"/>
      <c r="O867" s="319"/>
      <c r="P867" s="319"/>
      <c r="Q867" s="319"/>
      <c r="R867" s="319"/>
      <c r="S867" s="319"/>
      <c r="T867" s="319"/>
      <c r="U867" s="319"/>
      <c r="V867" s="319"/>
      <c r="W867" s="319"/>
      <c r="X867" s="319"/>
      <c r="Y867" s="319"/>
      <c r="Z867" s="319"/>
      <c r="AA867" s="319"/>
      <c r="AB867" s="319"/>
      <c r="AC867" s="319"/>
      <c r="AD867" s="319"/>
      <c r="AE867" s="319"/>
      <c r="AF867" s="319"/>
    </row>
    <row r="868" spans="6:32" s="119" customFormat="1">
      <c r="F868" s="293"/>
      <c r="G868" s="293"/>
      <c r="J868" s="294"/>
      <c r="K868" s="294"/>
      <c r="L868" s="294"/>
      <c r="M868" s="319"/>
      <c r="N868" s="319"/>
      <c r="O868" s="319"/>
      <c r="P868" s="319"/>
      <c r="Q868" s="319"/>
      <c r="R868" s="319"/>
      <c r="S868" s="319"/>
      <c r="T868" s="319"/>
      <c r="U868" s="319"/>
      <c r="V868" s="319"/>
      <c r="W868" s="319"/>
      <c r="X868" s="319"/>
      <c r="Y868" s="319"/>
      <c r="Z868" s="319"/>
      <c r="AA868" s="319"/>
      <c r="AB868" s="319"/>
      <c r="AC868" s="319"/>
      <c r="AD868" s="319"/>
      <c r="AE868" s="319"/>
      <c r="AF868" s="319"/>
    </row>
    <row r="869" spans="6:32" s="119" customFormat="1">
      <c r="F869" s="293"/>
      <c r="G869" s="293"/>
      <c r="J869" s="294"/>
      <c r="K869" s="294"/>
      <c r="L869" s="294"/>
      <c r="M869" s="319"/>
      <c r="N869" s="319"/>
      <c r="O869" s="319"/>
      <c r="P869" s="319"/>
      <c r="Q869" s="319"/>
      <c r="R869" s="319"/>
      <c r="S869" s="319"/>
      <c r="T869" s="319"/>
      <c r="U869" s="319"/>
      <c r="V869" s="319"/>
      <c r="W869" s="319"/>
      <c r="X869" s="319"/>
      <c r="Y869" s="319"/>
      <c r="Z869" s="319"/>
      <c r="AA869" s="319"/>
      <c r="AB869" s="319"/>
      <c r="AC869" s="319"/>
      <c r="AD869" s="319"/>
      <c r="AE869" s="319"/>
      <c r="AF869" s="319"/>
    </row>
    <row r="870" spans="6:32" s="119" customFormat="1">
      <c r="F870" s="293"/>
      <c r="G870" s="293"/>
      <c r="J870" s="294"/>
      <c r="K870" s="294"/>
      <c r="L870" s="294"/>
      <c r="M870" s="319"/>
      <c r="N870" s="319"/>
      <c r="O870" s="319"/>
      <c r="P870" s="319"/>
      <c r="Q870" s="319"/>
      <c r="R870" s="319"/>
      <c r="S870" s="319"/>
      <c r="T870" s="319"/>
      <c r="U870" s="319"/>
      <c r="V870" s="319"/>
      <c r="W870" s="319"/>
      <c r="X870" s="319"/>
      <c r="Y870" s="319"/>
      <c r="Z870" s="319"/>
      <c r="AA870" s="319"/>
      <c r="AB870" s="319"/>
      <c r="AC870" s="319"/>
      <c r="AD870" s="319"/>
      <c r="AE870" s="319"/>
      <c r="AF870" s="319"/>
    </row>
    <row r="871" spans="6:32" s="119" customFormat="1">
      <c r="F871" s="293"/>
      <c r="G871" s="293"/>
      <c r="J871" s="294"/>
      <c r="K871" s="294"/>
      <c r="L871" s="294"/>
      <c r="M871" s="319"/>
      <c r="N871" s="319"/>
      <c r="O871" s="319"/>
      <c r="P871" s="319"/>
      <c r="Q871" s="319"/>
      <c r="R871" s="319"/>
      <c r="S871" s="319"/>
      <c r="T871" s="319"/>
      <c r="U871" s="319"/>
      <c r="V871" s="319"/>
      <c r="W871" s="319"/>
      <c r="X871" s="319"/>
      <c r="Y871" s="319"/>
      <c r="Z871" s="319"/>
      <c r="AA871" s="319"/>
      <c r="AB871" s="319"/>
      <c r="AC871" s="319"/>
      <c r="AD871" s="319"/>
      <c r="AE871" s="319"/>
      <c r="AF871" s="319"/>
    </row>
    <row r="872" spans="6:32" s="119" customFormat="1">
      <c r="F872" s="293"/>
      <c r="G872" s="293"/>
      <c r="J872" s="294"/>
      <c r="K872" s="294"/>
      <c r="L872" s="294"/>
      <c r="M872" s="319"/>
      <c r="N872" s="319"/>
      <c r="O872" s="319"/>
      <c r="P872" s="319"/>
      <c r="Q872" s="319"/>
      <c r="R872" s="319"/>
      <c r="S872" s="319"/>
      <c r="T872" s="319"/>
      <c r="U872" s="319"/>
      <c r="V872" s="319"/>
      <c r="W872" s="319"/>
      <c r="X872" s="319"/>
      <c r="Y872" s="319"/>
      <c r="Z872" s="319"/>
      <c r="AA872" s="319"/>
      <c r="AB872" s="319"/>
      <c r="AC872" s="319"/>
      <c r="AD872" s="319"/>
      <c r="AE872" s="319"/>
      <c r="AF872" s="319"/>
    </row>
    <row r="873" spans="6:32" s="119" customFormat="1">
      <c r="F873" s="293"/>
      <c r="G873" s="293"/>
      <c r="J873" s="294"/>
      <c r="K873" s="294"/>
      <c r="L873" s="294"/>
      <c r="M873" s="319"/>
      <c r="N873" s="319"/>
      <c r="O873" s="319"/>
      <c r="P873" s="319"/>
      <c r="Q873" s="319"/>
      <c r="R873" s="319"/>
      <c r="S873" s="319"/>
      <c r="T873" s="319"/>
      <c r="U873" s="319"/>
      <c r="V873" s="319"/>
      <c r="W873" s="319"/>
      <c r="X873" s="319"/>
      <c r="Y873" s="319"/>
      <c r="Z873" s="319"/>
      <c r="AA873" s="319"/>
      <c r="AB873" s="319"/>
      <c r="AC873" s="319"/>
      <c r="AD873" s="319"/>
      <c r="AE873" s="319"/>
      <c r="AF873" s="319"/>
    </row>
    <row r="874" spans="6:32" s="119" customFormat="1">
      <c r="F874" s="293"/>
      <c r="G874" s="293"/>
      <c r="J874" s="294"/>
      <c r="K874" s="294"/>
      <c r="L874" s="294"/>
      <c r="M874" s="319"/>
      <c r="N874" s="319"/>
      <c r="O874" s="319"/>
      <c r="P874" s="319"/>
      <c r="Q874" s="319"/>
      <c r="R874" s="319"/>
      <c r="S874" s="319"/>
      <c r="T874" s="319"/>
      <c r="U874" s="319"/>
      <c r="V874" s="319"/>
      <c r="W874" s="319"/>
      <c r="X874" s="319"/>
      <c r="Y874" s="319"/>
      <c r="Z874" s="319"/>
      <c r="AA874" s="319"/>
      <c r="AB874" s="319"/>
      <c r="AC874" s="319"/>
      <c r="AD874" s="319"/>
      <c r="AE874" s="319"/>
      <c r="AF874" s="319"/>
    </row>
    <row r="875" spans="6:32" s="119" customFormat="1">
      <c r="F875" s="293"/>
      <c r="G875" s="293"/>
      <c r="J875" s="294"/>
      <c r="K875" s="294"/>
      <c r="L875" s="294"/>
      <c r="M875" s="319"/>
      <c r="N875" s="319"/>
      <c r="O875" s="319"/>
      <c r="P875" s="319"/>
      <c r="Q875" s="319"/>
      <c r="R875" s="319"/>
      <c r="S875" s="319"/>
      <c r="T875" s="319"/>
      <c r="U875" s="319"/>
      <c r="V875" s="319"/>
      <c r="W875" s="319"/>
      <c r="X875" s="319"/>
      <c r="Y875" s="319"/>
      <c r="Z875" s="319"/>
      <c r="AA875" s="319"/>
      <c r="AB875" s="319"/>
      <c r="AC875" s="319"/>
      <c r="AD875" s="319"/>
      <c r="AE875" s="319"/>
      <c r="AF875" s="319"/>
    </row>
    <row r="876" spans="6:32" s="119" customFormat="1">
      <c r="F876" s="293"/>
      <c r="G876" s="293"/>
      <c r="J876" s="294"/>
      <c r="K876" s="294"/>
      <c r="L876" s="294"/>
      <c r="M876" s="319"/>
      <c r="N876" s="319"/>
      <c r="O876" s="319"/>
      <c r="P876" s="319"/>
      <c r="Q876" s="319"/>
      <c r="R876" s="319"/>
      <c r="S876" s="319"/>
      <c r="T876" s="319"/>
      <c r="U876" s="319"/>
      <c r="V876" s="319"/>
      <c r="W876" s="319"/>
      <c r="X876" s="319"/>
      <c r="Y876" s="319"/>
      <c r="Z876" s="319"/>
      <c r="AA876" s="319"/>
      <c r="AB876" s="319"/>
      <c r="AC876" s="319"/>
      <c r="AD876" s="319"/>
      <c r="AE876" s="319"/>
      <c r="AF876" s="319"/>
    </row>
    <row r="877" spans="6:32" s="119" customFormat="1">
      <c r="F877" s="293"/>
      <c r="G877" s="293"/>
      <c r="J877" s="294"/>
      <c r="K877" s="294"/>
      <c r="L877" s="294"/>
      <c r="M877" s="319"/>
      <c r="N877" s="319"/>
      <c r="O877" s="319"/>
      <c r="P877" s="319"/>
      <c r="Q877" s="319"/>
      <c r="R877" s="319"/>
      <c r="S877" s="319"/>
      <c r="T877" s="319"/>
      <c r="U877" s="319"/>
      <c r="V877" s="319"/>
      <c r="W877" s="319"/>
      <c r="X877" s="319"/>
      <c r="Y877" s="319"/>
      <c r="Z877" s="319"/>
      <c r="AA877" s="319"/>
      <c r="AB877" s="319"/>
      <c r="AC877" s="319"/>
      <c r="AD877" s="319"/>
      <c r="AE877" s="319"/>
      <c r="AF877" s="319"/>
    </row>
    <row r="878" spans="6:32" s="119" customFormat="1">
      <c r="F878" s="293"/>
      <c r="G878" s="293"/>
      <c r="J878" s="294"/>
      <c r="K878" s="294"/>
      <c r="L878" s="294"/>
      <c r="M878" s="319"/>
      <c r="N878" s="319"/>
      <c r="O878" s="319"/>
      <c r="P878" s="319"/>
      <c r="Q878" s="319"/>
      <c r="R878" s="319"/>
      <c r="S878" s="319"/>
      <c r="T878" s="319"/>
      <c r="U878" s="319"/>
      <c r="V878" s="319"/>
      <c r="W878" s="319"/>
      <c r="X878" s="319"/>
      <c r="Y878" s="319"/>
      <c r="Z878" s="319"/>
      <c r="AA878" s="319"/>
      <c r="AB878" s="319"/>
      <c r="AC878" s="319"/>
      <c r="AD878" s="319"/>
      <c r="AE878" s="319"/>
      <c r="AF878" s="319"/>
    </row>
    <row r="879" spans="6:32" s="119" customFormat="1">
      <c r="F879" s="293"/>
      <c r="G879" s="293"/>
      <c r="J879" s="294"/>
      <c r="K879" s="294"/>
      <c r="L879" s="294"/>
      <c r="M879" s="319"/>
      <c r="N879" s="319"/>
      <c r="O879" s="319"/>
      <c r="P879" s="319"/>
      <c r="Q879" s="319"/>
      <c r="R879" s="319"/>
      <c r="S879" s="319"/>
      <c r="T879" s="319"/>
      <c r="U879" s="319"/>
      <c r="V879" s="319"/>
      <c r="W879" s="319"/>
      <c r="X879" s="319"/>
      <c r="Y879" s="319"/>
      <c r="Z879" s="319"/>
      <c r="AA879" s="319"/>
      <c r="AB879" s="319"/>
      <c r="AC879" s="319"/>
      <c r="AD879" s="319"/>
      <c r="AE879" s="319"/>
      <c r="AF879" s="319"/>
    </row>
    <row r="880" spans="6:32" s="119" customFormat="1">
      <c r="F880" s="293"/>
      <c r="G880" s="293"/>
      <c r="J880" s="294"/>
      <c r="K880" s="294"/>
      <c r="L880" s="294"/>
      <c r="M880" s="319"/>
      <c r="N880" s="319"/>
      <c r="O880" s="319"/>
      <c r="P880" s="319"/>
      <c r="Q880" s="319"/>
      <c r="R880" s="319"/>
      <c r="S880" s="319"/>
      <c r="T880" s="319"/>
      <c r="U880" s="319"/>
      <c r="V880" s="319"/>
      <c r="W880" s="319"/>
      <c r="X880" s="319"/>
      <c r="Y880" s="319"/>
      <c r="Z880" s="319"/>
      <c r="AA880" s="319"/>
      <c r="AB880" s="319"/>
      <c r="AC880" s="319"/>
      <c r="AD880" s="319"/>
      <c r="AE880" s="319"/>
      <c r="AF880" s="319"/>
    </row>
    <row r="881" spans="6:32" s="119" customFormat="1">
      <c r="F881" s="293"/>
      <c r="G881" s="293"/>
      <c r="J881" s="294"/>
      <c r="K881" s="294"/>
      <c r="L881" s="294"/>
      <c r="M881" s="319"/>
      <c r="N881" s="319"/>
      <c r="O881" s="319"/>
      <c r="P881" s="319"/>
      <c r="Q881" s="319"/>
      <c r="R881" s="319"/>
      <c r="S881" s="319"/>
      <c r="T881" s="319"/>
      <c r="U881" s="319"/>
      <c r="V881" s="319"/>
      <c r="W881" s="319"/>
      <c r="X881" s="319"/>
      <c r="Y881" s="319"/>
      <c r="Z881" s="319"/>
      <c r="AA881" s="319"/>
      <c r="AB881" s="319"/>
      <c r="AC881" s="319"/>
      <c r="AD881" s="319"/>
      <c r="AE881" s="319"/>
      <c r="AF881" s="319"/>
    </row>
    <row r="882" spans="6:32" s="119" customFormat="1">
      <c r="F882" s="293"/>
      <c r="G882" s="293"/>
      <c r="J882" s="294"/>
      <c r="K882" s="294"/>
      <c r="L882" s="294"/>
      <c r="M882" s="319"/>
      <c r="N882" s="319"/>
      <c r="O882" s="319"/>
      <c r="P882" s="319"/>
      <c r="Q882" s="319"/>
      <c r="R882" s="319"/>
      <c r="S882" s="319"/>
      <c r="T882" s="319"/>
      <c r="U882" s="319"/>
      <c r="V882" s="319"/>
      <c r="W882" s="319"/>
      <c r="X882" s="319"/>
      <c r="Y882" s="319"/>
      <c r="Z882" s="319"/>
      <c r="AA882" s="319"/>
      <c r="AB882" s="319"/>
      <c r="AC882" s="319"/>
      <c r="AD882" s="319"/>
      <c r="AE882" s="319"/>
      <c r="AF882" s="319"/>
    </row>
    <row r="883" spans="6:32" s="119" customFormat="1">
      <c r="F883" s="293"/>
      <c r="G883" s="293"/>
      <c r="J883" s="294"/>
      <c r="K883" s="294"/>
      <c r="L883" s="294"/>
      <c r="M883" s="319"/>
      <c r="N883" s="319"/>
      <c r="O883" s="319"/>
      <c r="P883" s="319"/>
      <c r="Q883" s="319"/>
      <c r="R883" s="319"/>
      <c r="S883" s="319"/>
      <c r="T883" s="319"/>
      <c r="U883" s="319"/>
      <c r="V883" s="319"/>
      <c r="W883" s="319"/>
      <c r="X883" s="319"/>
      <c r="Y883" s="319"/>
      <c r="Z883" s="319"/>
      <c r="AA883" s="319"/>
      <c r="AB883" s="319"/>
      <c r="AC883" s="319"/>
      <c r="AD883" s="319"/>
      <c r="AE883" s="319"/>
      <c r="AF883" s="319"/>
    </row>
    <row r="884" spans="6:32" s="119" customFormat="1">
      <c r="F884" s="293"/>
      <c r="G884" s="293"/>
      <c r="J884" s="294"/>
      <c r="K884" s="294"/>
      <c r="L884" s="294"/>
      <c r="M884" s="319"/>
      <c r="N884" s="319"/>
      <c r="O884" s="319"/>
      <c r="P884" s="319"/>
      <c r="Q884" s="319"/>
      <c r="R884" s="319"/>
      <c r="S884" s="319"/>
      <c r="T884" s="319"/>
      <c r="U884" s="319"/>
      <c r="V884" s="319"/>
      <c r="W884" s="319"/>
      <c r="X884" s="319"/>
      <c r="Y884" s="319"/>
      <c r="Z884" s="319"/>
      <c r="AA884" s="319"/>
      <c r="AB884" s="319"/>
      <c r="AC884" s="319"/>
      <c r="AD884" s="319"/>
      <c r="AE884" s="319"/>
      <c r="AF884" s="319"/>
    </row>
    <row r="885" spans="6:32" s="119" customFormat="1">
      <c r="F885" s="293"/>
      <c r="G885" s="293"/>
      <c r="J885" s="294"/>
      <c r="K885" s="294"/>
      <c r="L885" s="294"/>
      <c r="M885" s="319"/>
      <c r="N885" s="319"/>
      <c r="O885" s="319"/>
      <c r="P885" s="319"/>
      <c r="Q885" s="319"/>
      <c r="R885" s="319"/>
      <c r="S885" s="319"/>
      <c r="T885" s="319"/>
      <c r="U885" s="319"/>
      <c r="V885" s="319"/>
      <c r="W885" s="319"/>
      <c r="X885" s="319"/>
      <c r="Y885" s="319"/>
      <c r="Z885" s="319"/>
      <c r="AA885" s="319"/>
      <c r="AB885" s="319"/>
      <c r="AC885" s="319"/>
      <c r="AD885" s="319"/>
      <c r="AE885" s="319"/>
      <c r="AF885" s="319"/>
    </row>
    <row r="886" spans="6:32" s="119" customFormat="1">
      <c r="F886" s="293"/>
      <c r="G886" s="293"/>
      <c r="J886" s="294"/>
      <c r="K886" s="294"/>
      <c r="L886" s="294"/>
      <c r="M886" s="319"/>
      <c r="N886" s="319"/>
      <c r="O886" s="319"/>
      <c r="P886" s="319"/>
      <c r="Q886" s="319"/>
      <c r="R886" s="319"/>
      <c r="S886" s="319"/>
      <c r="T886" s="319"/>
      <c r="U886" s="319"/>
      <c r="V886" s="319"/>
      <c r="W886" s="319"/>
      <c r="X886" s="319"/>
      <c r="Y886" s="319"/>
      <c r="Z886" s="319"/>
      <c r="AA886" s="319"/>
      <c r="AB886" s="319"/>
      <c r="AC886" s="319"/>
      <c r="AD886" s="319"/>
      <c r="AE886" s="319"/>
      <c r="AF886" s="319"/>
    </row>
    <row r="887" spans="6:32" s="119" customFormat="1">
      <c r="F887" s="293"/>
      <c r="G887" s="293"/>
      <c r="J887" s="294"/>
      <c r="K887" s="294"/>
      <c r="L887" s="294"/>
      <c r="M887" s="319"/>
      <c r="N887" s="319"/>
      <c r="O887" s="319"/>
      <c r="P887" s="319"/>
      <c r="Q887" s="319"/>
      <c r="R887" s="319"/>
      <c r="S887" s="319"/>
      <c r="T887" s="319"/>
      <c r="U887" s="319"/>
      <c r="V887" s="319"/>
      <c r="W887" s="319"/>
      <c r="X887" s="319"/>
      <c r="Y887" s="319"/>
      <c r="Z887" s="319"/>
      <c r="AA887" s="319"/>
      <c r="AB887" s="319"/>
      <c r="AC887" s="319"/>
      <c r="AD887" s="319"/>
      <c r="AE887" s="319"/>
      <c r="AF887" s="319"/>
    </row>
    <row r="888" spans="6:32" s="119" customFormat="1">
      <c r="F888" s="293"/>
      <c r="G888" s="293"/>
      <c r="J888" s="294"/>
      <c r="K888" s="294"/>
      <c r="L888" s="294"/>
      <c r="M888" s="319"/>
      <c r="N888" s="319"/>
      <c r="O888" s="319"/>
      <c r="P888" s="319"/>
      <c r="Q888" s="319"/>
      <c r="R888" s="319"/>
      <c r="S888" s="319"/>
      <c r="T888" s="319"/>
      <c r="U888" s="319"/>
      <c r="V888" s="319"/>
      <c r="W888" s="319"/>
      <c r="X888" s="319"/>
      <c r="Y888" s="319"/>
      <c r="Z888" s="319"/>
      <c r="AA888" s="319"/>
      <c r="AB888" s="319"/>
      <c r="AC888" s="319"/>
      <c r="AD888" s="319"/>
      <c r="AE888" s="319"/>
      <c r="AF888" s="319"/>
    </row>
    <row r="889" spans="6:32" s="119" customFormat="1">
      <c r="F889" s="293"/>
      <c r="G889" s="293"/>
      <c r="J889" s="294"/>
      <c r="K889" s="294"/>
      <c r="L889" s="294"/>
      <c r="M889" s="319"/>
      <c r="N889" s="319"/>
      <c r="O889" s="319"/>
      <c r="P889" s="319"/>
      <c r="Q889" s="319"/>
      <c r="R889" s="319"/>
      <c r="S889" s="319"/>
      <c r="T889" s="319"/>
      <c r="U889" s="319"/>
      <c r="V889" s="319"/>
      <c r="W889" s="319"/>
      <c r="X889" s="319"/>
      <c r="Y889" s="319"/>
      <c r="Z889" s="319"/>
      <c r="AA889" s="319"/>
      <c r="AB889" s="319"/>
      <c r="AC889" s="319"/>
      <c r="AD889" s="319"/>
      <c r="AE889" s="319"/>
      <c r="AF889" s="319"/>
    </row>
    <row r="890" spans="6:32" s="119" customFormat="1">
      <c r="F890" s="293"/>
      <c r="G890" s="293"/>
      <c r="J890" s="294"/>
      <c r="K890" s="294"/>
      <c r="L890" s="294"/>
      <c r="M890" s="319"/>
      <c r="N890" s="319"/>
      <c r="O890" s="319"/>
      <c r="P890" s="319"/>
      <c r="Q890" s="319"/>
      <c r="R890" s="319"/>
      <c r="S890" s="319"/>
      <c r="T890" s="319"/>
      <c r="U890" s="319"/>
      <c r="V890" s="319"/>
      <c r="W890" s="319"/>
      <c r="X890" s="319"/>
      <c r="Y890" s="319"/>
      <c r="Z890" s="319"/>
      <c r="AA890" s="319"/>
      <c r="AB890" s="319"/>
      <c r="AC890" s="319"/>
      <c r="AD890" s="319"/>
      <c r="AE890" s="319"/>
      <c r="AF890" s="319"/>
    </row>
    <row r="891" spans="6:32" s="119" customFormat="1">
      <c r="F891" s="293"/>
      <c r="G891" s="293"/>
      <c r="J891" s="294"/>
      <c r="K891" s="294"/>
      <c r="L891" s="294"/>
      <c r="M891" s="319"/>
      <c r="N891" s="319"/>
      <c r="O891" s="319"/>
      <c r="P891" s="319"/>
      <c r="Q891" s="319"/>
      <c r="R891" s="319"/>
      <c r="S891" s="319"/>
      <c r="T891" s="319"/>
      <c r="U891" s="319"/>
      <c r="V891" s="319"/>
      <c r="W891" s="319"/>
      <c r="X891" s="319"/>
      <c r="Y891" s="319"/>
      <c r="Z891" s="319"/>
      <c r="AA891" s="319"/>
      <c r="AB891" s="319"/>
      <c r="AC891" s="319"/>
      <c r="AD891" s="319"/>
      <c r="AE891" s="319"/>
      <c r="AF891" s="319"/>
    </row>
    <row r="892" spans="6:32" s="119" customFormat="1">
      <c r="F892" s="293"/>
      <c r="G892" s="293"/>
      <c r="J892" s="294"/>
      <c r="K892" s="294"/>
      <c r="L892" s="294"/>
      <c r="M892" s="319"/>
      <c r="N892" s="319"/>
      <c r="O892" s="319"/>
      <c r="P892" s="319"/>
      <c r="Q892" s="319"/>
      <c r="R892" s="319"/>
      <c r="S892" s="319"/>
      <c r="T892" s="319"/>
      <c r="U892" s="319"/>
      <c r="V892" s="319"/>
      <c r="W892" s="319"/>
      <c r="X892" s="319"/>
      <c r="Y892" s="319"/>
      <c r="Z892" s="319"/>
      <c r="AA892" s="319"/>
      <c r="AB892" s="319"/>
      <c r="AC892" s="319"/>
      <c r="AD892" s="319"/>
      <c r="AE892" s="319"/>
      <c r="AF892" s="319"/>
    </row>
    <row r="893" spans="6:32" s="119" customFormat="1">
      <c r="F893" s="293"/>
      <c r="G893" s="293"/>
      <c r="J893" s="294"/>
      <c r="K893" s="294"/>
      <c r="L893" s="294"/>
      <c r="M893" s="319"/>
      <c r="N893" s="319"/>
      <c r="O893" s="319"/>
      <c r="P893" s="319"/>
      <c r="Q893" s="319"/>
      <c r="R893" s="319"/>
      <c r="S893" s="319"/>
      <c r="T893" s="319"/>
      <c r="U893" s="319"/>
      <c r="V893" s="319"/>
      <c r="W893" s="319"/>
      <c r="X893" s="319"/>
      <c r="Y893" s="319"/>
      <c r="Z893" s="319"/>
      <c r="AA893" s="319"/>
      <c r="AB893" s="319"/>
      <c r="AC893" s="319"/>
      <c r="AD893" s="319"/>
      <c r="AE893" s="319"/>
      <c r="AF893" s="319"/>
    </row>
    <row r="894" spans="6:32" s="119" customFormat="1">
      <c r="F894" s="293"/>
      <c r="G894" s="293"/>
      <c r="J894" s="294"/>
      <c r="K894" s="294"/>
      <c r="L894" s="294"/>
      <c r="M894" s="319"/>
      <c r="N894" s="319"/>
      <c r="O894" s="319"/>
      <c r="P894" s="319"/>
      <c r="Q894" s="319"/>
      <c r="R894" s="319"/>
      <c r="S894" s="319"/>
      <c r="T894" s="319"/>
      <c r="U894" s="319"/>
      <c r="V894" s="319"/>
      <c r="W894" s="319"/>
      <c r="X894" s="319"/>
      <c r="Y894" s="319"/>
      <c r="Z894" s="319"/>
      <c r="AA894" s="319"/>
      <c r="AB894" s="319"/>
      <c r="AC894" s="319"/>
      <c r="AD894" s="319"/>
      <c r="AE894" s="319"/>
      <c r="AF894" s="319"/>
    </row>
    <row r="895" spans="6:32" s="119" customFormat="1">
      <c r="F895" s="293"/>
      <c r="G895" s="293"/>
      <c r="J895" s="294"/>
      <c r="K895" s="294"/>
      <c r="L895" s="294"/>
      <c r="M895" s="319"/>
      <c r="N895" s="319"/>
      <c r="O895" s="319"/>
      <c r="P895" s="319"/>
      <c r="Q895" s="319"/>
      <c r="R895" s="319"/>
      <c r="S895" s="319"/>
      <c r="T895" s="319"/>
      <c r="U895" s="319"/>
      <c r="V895" s="319"/>
      <c r="W895" s="319"/>
      <c r="X895" s="319"/>
      <c r="Y895" s="319"/>
      <c r="Z895" s="319"/>
      <c r="AA895" s="319"/>
      <c r="AB895" s="319"/>
      <c r="AC895" s="319"/>
      <c r="AD895" s="319"/>
      <c r="AE895" s="319"/>
      <c r="AF895" s="319"/>
    </row>
    <row r="896" spans="6:32" s="119" customFormat="1">
      <c r="F896" s="293"/>
      <c r="G896" s="293"/>
      <c r="J896" s="294"/>
      <c r="K896" s="294"/>
      <c r="L896" s="294"/>
      <c r="M896" s="319"/>
      <c r="N896" s="319"/>
      <c r="O896" s="319"/>
      <c r="P896" s="319"/>
      <c r="Q896" s="319"/>
      <c r="R896" s="319"/>
      <c r="S896" s="319"/>
      <c r="T896" s="319"/>
      <c r="U896" s="319"/>
      <c r="V896" s="319"/>
      <c r="W896" s="319"/>
      <c r="X896" s="319"/>
      <c r="Y896" s="319"/>
      <c r="Z896" s="319"/>
      <c r="AA896" s="319"/>
      <c r="AB896" s="319"/>
      <c r="AC896" s="319"/>
      <c r="AD896" s="319"/>
      <c r="AE896" s="319"/>
      <c r="AF896" s="319"/>
    </row>
    <row r="897" spans="6:32" s="119" customFormat="1">
      <c r="F897" s="293"/>
      <c r="G897" s="293"/>
      <c r="J897" s="294"/>
      <c r="K897" s="294"/>
      <c r="L897" s="294"/>
      <c r="M897" s="319"/>
      <c r="N897" s="319"/>
      <c r="O897" s="319"/>
      <c r="P897" s="319"/>
      <c r="Q897" s="319"/>
      <c r="R897" s="319"/>
      <c r="S897" s="319"/>
      <c r="T897" s="319"/>
      <c r="U897" s="319"/>
      <c r="V897" s="319"/>
      <c r="W897" s="319"/>
      <c r="X897" s="319"/>
      <c r="Y897" s="319"/>
      <c r="Z897" s="319"/>
      <c r="AA897" s="319"/>
      <c r="AB897" s="319"/>
      <c r="AC897" s="319"/>
      <c r="AD897" s="319"/>
      <c r="AE897" s="319"/>
      <c r="AF897" s="319"/>
    </row>
    <row r="898" spans="6:32" s="119" customFormat="1">
      <c r="F898" s="293"/>
      <c r="G898" s="293"/>
      <c r="J898" s="294"/>
      <c r="K898" s="294"/>
      <c r="L898" s="294"/>
      <c r="M898" s="319"/>
      <c r="N898" s="319"/>
      <c r="O898" s="319"/>
      <c r="P898" s="319"/>
      <c r="Q898" s="319"/>
      <c r="R898" s="319"/>
      <c r="S898" s="319"/>
      <c r="T898" s="319"/>
      <c r="U898" s="319"/>
      <c r="V898" s="319"/>
      <c r="W898" s="319"/>
      <c r="X898" s="319"/>
      <c r="Y898" s="319"/>
      <c r="Z898" s="319"/>
      <c r="AA898" s="319"/>
      <c r="AB898" s="319"/>
      <c r="AC898" s="319"/>
      <c r="AD898" s="319"/>
      <c r="AE898" s="319"/>
      <c r="AF898" s="319"/>
    </row>
    <row r="899" spans="6:32" s="119" customFormat="1">
      <c r="F899" s="293"/>
      <c r="G899" s="293"/>
      <c r="J899" s="294"/>
      <c r="K899" s="294"/>
      <c r="L899" s="294"/>
      <c r="M899" s="319"/>
      <c r="N899" s="319"/>
      <c r="O899" s="319"/>
      <c r="P899" s="319"/>
      <c r="Q899" s="319"/>
      <c r="R899" s="319"/>
      <c r="S899" s="319"/>
      <c r="T899" s="319"/>
      <c r="U899" s="319"/>
      <c r="V899" s="319"/>
      <c r="W899" s="319"/>
      <c r="X899" s="319"/>
      <c r="Y899" s="319"/>
      <c r="Z899" s="319"/>
      <c r="AA899" s="319"/>
      <c r="AB899" s="319"/>
      <c r="AC899" s="319"/>
      <c r="AD899" s="319"/>
      <c r="AE899" s="319"/>
      <c r="AF899" s="319"/>
    </row>
    <row r="900" spans="6:32" s="119" customFormat="1">
      <c r="F900" s="293"/>
      <c r="G900" s="293"/>
      <c r="J900" s="294"/>
      <c r="K900" s="294"/>
      <c r="L900" s="294"/>
      <c r="M900" s="319"/>
      <c r="N900" s="319"/>
      <c r="O900" s="319"/>
      <c r="P900" s="319"/>
      <c r="Q900" s="319"/>
      <c r="R900" s="319"/>
      <c r="S900" s="319"/>
      <c r="T900" s="319"/>
      <c r="U900" s="319"/>
      <c r="V900" s="319"/>
      <c r="W900" s="319"/>
      <c r="X900" s="319"/>
      <c r="Y900" s="319"/>
      <c r="Z900" s="319"/>
      <c r="AA900" s="319"/>
      <c r="AB900" s="319"/>
      <c r="AC900" s="319"/>
      <c r="AD900" s="319"/>
      <c r="AE900" s="319"/>
      <c r="AF900" s="319"/>
    </row>
    <row r="901" spans="6:32" s="119" customFormat="1">
      <c r="F901" s="293"/>
      <c r="G901" s="293"/>
      <c r="J901" s="294"/>
      <c r="K901" s="294"/>
      <c r="L901" s="294"/>
      <c r="M901" s="319"/>
      <c r="N901" s="319"/>
      <c r="O901" s="319"/>
      <c r="P901" s="319"/>
      <c r="Q901" s="319"/>
      <c r="R901" s="319"/>
      <c r="S901" s="319"/>
      <c r="T901" s="319"/>
      <c r="U901" s="319"/>
      <c r="V901" s="319"/>
      <c r="W901" s="319"/>
      <c r="X901" s="319"/>
      <c r="Y901" s="319"/>
      <c r="Z901" s="319"/>
      <c r="AA901" s="319"/>
      <c r="AB901" s="319"/>
      <c r="AC901" s="319"/>
      <c r="AD901" s="319"/>
      <c r="AE901" s="319"/>
      <c r="AF901" s="319"/>
    </row>
    <row r="902" spans="6:32" s="119" customFormat="1">
      <c r="F902" s="293"/>
      <c r="G902" s="293"/>
      <c r="J902" s="294"/>
      <c r="K902" s="294"/>
      <c r="L902" s="294"/>
      <c r="M902" s="319"/>
      <c r="N902" s="319"/>
      <c r="O902" s="319"/>
      <c r="P902" s="319"/>
      <c r="Q902" s="319"/>
      <c r="R902" s="319"/>
      <c r="S902" s="319"/>
      <c r="T902" s="319"/>
      <c r="U902" s="319"/>
      <c r="V902" s="319"/>
      <c r="W902" s="319"/>
      <c r="X902" s="319"/>
      <c r="Y902" s="319"/>
      <c r="Z902" s="319"/>
      <c r="AA902" s="319"/>
      <c r="AB902" s="319"/>
      <c r="AC902" s="319"/>
      <c r="AD902" s="319"/>
      <c r="AE902" s="319"/>
      <c r="AF902" s="319"/>
    </row>
    <row r="903" spans="6:32" s="119" customFormat="1">
      <c r="F903" s="293"/>
      <c r="G903" s="293"/>
      <c r="J903" s="294"/>
      <c r="K903" s="294"/>
      <c r="L903" s="294"/>
      <c r="M903" s="319"/>
      <c r="N903" s="319"/>
      <c r="O903" s="319"/>
      <c r="P903" s="319"/>
      <c r="Q903" s="319"/>
      <c r="R903" s="319"/>
      <c r="S903" s="319"/>
      <c r="T903" s="319"/>
      <c r="U903" s="319"/>
      <c r="V903" s="319"/>
      <c r="W903" s="319"/>
      <c r="X903" s="319"/>
      <c r="Y903" s="319"/>
      <c r="Z903" s="319"/>
      <c r="AA903" s="319"/>
      <c r="AB903" s="319"/>
      <c r="AC903" s="319"/>
      <c r="AD903" s="319"/>
      <c r="AE903" s="319"/>
      <c r="AF903" s="319"/>
    </row>
    <row r="904" spans="6:32" s="119" customFormat="1">
      <c r="F904" s="293"/>
      <c r="G904" s="293"/>
      <c r="J904" s="294"/>
      <c r="K904" s="294"/>
      <c r="L904" s="294"/>
      <c r="M904" s="319"/>
      <c r="N904" s="319"/>
      <c r="O904" s="319"/>
      <c r="P904" s="319"/>
      <c r="Q904" s="319"/>
      <c r="R904" s="319"/>
      <c r="S904" s="319"/>
      <c r="T904" s="319"/>
      <c r="U904" s="319"/>
      <c r="V904" s="319"/>
      <c r="W904" s="319"/>
      <c r="X904" s="319"/>
      <c r="Y904" s="319"/>
      <c r="Z904" s="319"/>
      <c r="AA904" s="319"/>
      <c r="AB904" s="319"/>
      <c r="AC904" s="319"/>
      <c r="AD904" s="319"/>
      <c r="AE904" s="319"/>
      <c r="AF904" s="319"/>
    </row>
  </sheetData>
  <sheetProtection algorithmName="SHA-512" hashValue="ffD7ALtaFxjZhlx72PWgePaNbiK8cJZ5IpAYaiJPjXsrtFzX7+Ep5A+iqvJph+x03v75MCMm7KHQ5aKLhBLpVg==" saltValue="DccjxMDzeCB/LPts7xnQmg==" spinCount="100000" sheet="1" objects="1" scenarios="1"/>
  <mergeCells count="41">
    <mergeCell ref="A30:A39"/>
    <mergeCell ref="C36:D36"/>
    <mergeCell ref="A7:A28"/>
    <mergeCell ref="B39:D39"/>
    <mergeCell ref="C37:D37"/>
    <mergeCell ref="C38:D38"/>
    <mergeCell ref="C9:D9"/>
    <mergeCell ref="C35:D35"/>
    <mergeCell ref="C31:D31"/>
    <mergeCell ref="C33:D33"/>
    <mergeCell ref="C34:D34"/>
    <mergeCell ref="C26:D26"/>
    <mergeCell ref="C24:D24"/>
    <mergeCell ref="C22:D22"/>
    <mergeCell ref="C12:D12"/>
    <mergeCell ref="C16:D16"/>
    <mergeCell ref="A41:A46"/>
    <mergeCell ref="C41:E41"/>
    <mergeCell ref="C42:E42"/>
    <mergeCell ref="C44:E44"/>
    <mergeCell ref="C45:E45"/>
    <mergeCell ref="C46:E46"/>
    <mergeCell ref="C43:E43"/>
    <mergeCell ref="C32:D32"/>
    <mergeCell ref="C19:D19"/>
    <mergeCell ref="C25:D25"/>
    <mergeCell ref="C30:D30"/>
    <mergeCell ref="C21:D21"/>
    <mergeCell ref="C20:D20"/>
    <mergeCell ref="C27:D27"/>
    <mergeCell ref="C23:D23"/>
    <mergeCell ref="C15:D15"/>
    <mergeCell ref="C14:D14"/>
    <mergeCell ref="C13:D13"/>
    <mergeCell ref="B28:D28"/>
    <mergeCell ref="C7:D7"/>
    <mergeCell ref="C17:D17"/>
    <mergeCell ref="C8:D8"/>
    <mergeCell ref="C18:D18"/>
    <mergeCell ref="C11:D11"/>
    <mergeCell ref="C10:D10"/>
  </mergeCells>
  <conditionalFormatting sqref="G29">
    <cfRule type="cellIs" dxfId="113" priority="62" operator="equal">
      <formula>"Attention: Potentiel dépassé"</formula>
    </cfRule>
  </conditionalFormatting>
  <conditionalFormatting sqref="G30">
    <cfRule type="cellIs" dxfId="112" priority="26" operator="equal">
      <formula>"Attention: Potentiel dépassé"</formula>
    </cfRule>
  </conditionalFormatting>
  <conditionalFormatting sqref="G31:G41 G8:G27">
    <cfRule type="colorScale" priority="25">
      <colorScale>
        <cfvo type="num" val="0"/>
        <cfvo type="num" val="1"/>
        <color rgb="FFFF0000"/>
        <color rgb="FF92D050"/>
      </colorScale>
    </cfRule>
  </conditionalFormatting>
  <conditionalFormatting sqref="H30">
    <cfRule type="cellIs" dxfId="111" priority="19" operator="equal">
      <formula>"Attention: Potentiel dépassé"</formula>
    </cfRule>
  </conditionalFormatting>
  <conditionalFormatting sqref="G42:G46">
    <cfRule type="colorScale" priority="17">
      <colorScale>
        <cfvo type="num" val="0"/>
        <cfvo type="num" val="1"/>
        <color rgb="FFFF0000"/>
        <color rgb="FF92D050"/>
      </colorScale>
    </cfRule>
  </conditionalFormatting>
  <conditionalFormatting sqref="G5">
    <cfRule type="cellIs" dxfId="110" priority="12" stopIfTrue="1" operator="greaterThanOrEqual">
      <formula>$F$5</formula>
    </cfRule>
  </conditionalFormatting>
  <conditionalFormatting sqref="H5">
    <cfRule type="cellIs" dxfId="109" priority="10" stopIfTrue="1" operator="greaterThanOrEqual">
      <formula>$F$5</formula>
    </cfRule>
  </conditionalFormatting>
  <dataValidations count="6">
    <dataValidation type="list" allowBlank="1" showInputMessage="1" showErrorMessage="1" sqref="B31:B38" xr:uid="{00000000-0002-0000-0500-000000000000}">
      <formula1>Filieres</formula1>
    </dataValidation>
    <dataValidation type="list" allowBlank="1" showInputMessage="1" showErrorMessage="1" sqref="B42:B46" xr:uid="{00000000-0002-0000-0500-000001000000}">
      <formula1>Non_énerg</formula1>
    </dataValidation>
    <dataValidation type="list" allowBlank="1" showInputMessage="1" showErrorMessage="1" sqref="C3" xr:uid="{00000000-0002-0000-0500-000002000000}">
      <formula1>Type_objectif</formula1>
    </dataValidation>
    <dataValidation type="list" allowBlank="1" showInputMessage="1" showErrorMessage="1" sqref="H34:H38" xr:uid="{00000000-0002-0000-0500-000003000000}">
      <formula1>Choix</formula1>
    </dataValidation>
    <dataValidation type="list" allowBlank="1" showInputMessage="1" showErrorMessage="1" sqref="B8:B27" xr:uid="{00000000-0002-0000-0500-000004000000}">
      <formula1>Atténuation</formula1>
    </dataValidation>
    <dataValidation type="list" allowBlank="1" showInputMessage="1" showErrorMessage="1" sqref="H31:H33" xr:uid="{B6EE6B37-19DE-4C91-9DD0-B6338E12BBEA}">
      <formula1>OUI_NON</formula1>
    </dataValidation>
  </dataValidations>
  <hyperlinks>
    <hyperlink ref="I31:I38" location="Détails_objectif_3" display="Détails" xr:uid="{00000000-0004-0000-0500-000000000000}"/>
    <hyperlink ref="H42:H46" location="Détails_objectif_3" display="Détails" xr:uid="{00000000-0004-0000-0500-000001000000}"/>
    <hyperlink ref="I34" location="Objectifs!A595" display="Suivi" xr:uid="{00000000-0004-0000-0500-000005000000}"/>
    <hyperlink ref="I35" location="Suivi!A618" display="Suivi" xr:uid="{00000000-0004-0000-0500-000006000000}"/>
    <hyperlink ref="I36" location="Suivi!A643" display="Suivi" xr:uid="{00000000-0004-0000-0500-000007000000}"/>
    <hyperlink ref="I37" location="Suivi!A668" display="Suivi" xr:uid="{00000000-0004-0000-0500-000008000000}"/>
    <hyperlink ref="I38" location="Suivi!A693" display="Suivi" xr:uid="{00000000-0004-0000-0500-000009000000}"/>
    <hyperlink ref="H42" location="Suivi!A718" display="Suivi" xr:uid="{00000000-0004-0000-0500-00000A000000}"/>
    <hyperlink ref="H43" location="Suivi!A743" display="Suivi" xr:uid="{00000000-0004-0000-0500-00000B000000}"/>
    <hyperlink ref="H44" location="Suivi!A768" display="Suivi" xr:uid="{00000000-0004-0000-0500-00000C000000}"/>
    <hyperlink ref="H45" location="Suivi!A793" display="Suivi" xr:uid="{00000000-0004-0000-0500-00000D000000}"/>
    <hyperlink ref="H46" location="Suivi!A818" display="Suivi" xr:uid="{00000000-0004-0000-0500-00000E000000}"/>
    <hyperlink ref="H13:H27" location="Suivi!A118" display="Suivi" xr:uid="{00000000-0004-0000-0500-000014000000}"/>
    <hyperlink ref="H16" location="Suivi!A218" display="Suivi" xr:uid="{00000000-0004-0000-0500-000018000000}"/>
    <hyperlink ref="H17" location="Suivi!A243" display="Suivi" xr:uid="{00000000-0004-0000-0500-000019000000}"/>
    <hyperlink ref="H18" location="Suivi!A268" display="Suivi" xr:uid="{00000000-0004-0000-0500-00001A000000}"/>
    <hyperlink ref="H19" location="Suivi!A293" display="Suivi" xr:uid="{00000000-0004-0000-0500-00001B000000}"/>
    <hyperlink ref="H20" location="Suivi!A318" display="Suivi" xr:uid="{00000000-0004-0000-0500-00001C000000}"/>
    <hyperlink ref="H21" location="Suivi!A343" display="Suivi" xr:uid="{00000000-0004-0000-0500-00001D000000}"/>
    <hyperlink ref="H22" location="Suivi!A368" display="Suivi" xr:uid="{00000000-0004-0000-0500-00001E000000}"/>
    <hyperlink ref="H23" location="Suivi!A393" display="Suivi" xr:uid="{00000000-0004-0000-0500-00001F000000}"/>
    <hyperlink ref="H24" location="Suivi!A418" display="Suivi" xr:uid="{00000000-0004-0000-0500-000020000000}"/>
    <hyperlink ref="H25" location="Suivi!A443" display="Suivi" xr:uid="{00000000-0004-0000-0500-000021000000}"/>
    <hyperlink ref="H26" location="Suivi!A468" display="Suivi" xr:uid="{00000000-0004-0000-0500-000022000000}"/>
    <hyperlink ref="H27" location="Suivi!A493" display="Suivi" xr:uid="{00000000-0004-0000-0500-000023000000}"/>
  </hyperlinks>
  <pageMargins left="0.7" right="0.7" top="0.75" bottom="0.75" header="0.3" footer="0.3"/>
  <pageSetup paperSize="9" scale="81" fitToHeight="0" orientation="landscape" r:id="rId1"/>
  <ignoredErrors>
    <ignoredError sqref="E28:F28 C8:D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2484-406F-4FF7-A468-717BCFC94591}">
  <sheetPr codeName="Feuil31">
    <tabColor rgb="FF92CDDC"/>
  </sheetPr>
  <dimension ref="A1:CT363"/>
  <sheetViews>
    <sheetView zoomScale="110" zoomScaleNormal="110" workbookViewId="0">
      <pane xSplit="7" ySplit="1" topLeftCell="H2" activePane="bottomRight" state="frozen"/>
      <selection pane="topRight" activeCell="D90" sqref="D90"/>
      <selection pane="bottomLeft" activeCell="D90" sqref="D90"/>
      <selection pane="bottomRight" activeCell="G16" sqref="G16"/>
    </sheetView>
  </sheetViews>
  <sheetFormatPr baseColWidth="10" defaultColWidth="16.140625" defaultRowHeight="15.75" customHeight="1"/>
  <cols>
    <col min="1" max="1" width="6.5703125" style="518" customWidth="1"/>
    <col min="2" max="2" width="8.28515625" style="518" customWidth="1"/>
    <col min="3" max="3" width="8.42578125" style="518" customWidth="1"/>
    <col min="4" max="4" width="13.140625" style="518" customWidth="1"/>
    <col min="5" max="5" width="9.42578125" style="518" customWidth="1"/>
    <col min="6" max="6" width="5.42578125" style="518" hidden="1" customWidth="1"/>
    <col min="7" max="7" width="32.42578125" style="518" customWidth="1"/>
    <col min="8" max="8" width="16.140625" style="518"/>
    <col min="9" max="9" width="16.42578125" style="518" hidden="1" customWidth="1"/>
    <col min="10" max="10" width="25.7109375" style="518" hidden="1" customWidth="1"/>
    <col min="11" max="11" width="16.42578125" style="518" hidden="1" customWidth="1"/>
    <col min="12" max="12" width="25.7109375" style="526" hidden="1" customWidth="1"/>
    <col min="13" max="13" width="16.42578125" style="518" hidden="1" customWidth="1"/>
    <col min="14" max="14" width="25.7109375" style="526" hidden="1" customWidth="1"/>
    <col min="15" max="15" width="34.140625" style="518" customWidth="1"/>
    <col min="16" max="16" width="25" style="518" customWidth="1"/>
    <col min="17" max="17" width="19.28515625" style="518" hidden="1" customWidth="1"/>
    <col min="18" max="18" width="19.28515625" style="518" customWidth="1"/>
    <col min="19" max="19" width="20.7109375" style="518" hidden="1" customWidth="1"/>
    <col min="20" max="20" width="11" style="518" customWidth="1"/>
    <col min="21" max="21" width="11.42578125" style="518" customWidth="1"/>
    <col min="22" max="22" width="17.140625" style="518" customWidth="1"/>
    <col min="23" max="24" width="15.7109375" style="518" customWidth="1"/>
    <col min="25" max="25" width="18" style="518" hidden="1" customWidth="1"/>
    <col min="26" max="26" width="15.7109375" style="518" customWidth="1"/>
    <col min="27" max="27" width="21.42578125" style="518" customWidth="1"/>
    <col min="28" max="30" width="25.5703125" style="518" customWidth="1"/>
    <col min="31" max="31" width="15.7109375" style="518" customWidth="1"/>
    <col min="32" max="32" width="28.42578125" style="518" hidden="1" customWidth="1"/>
    <col min="33" max="33" width="36.85546875" style="518" hidden="1" customWidth="1"/>
    <col min="34" max="34" width="16.140625" style="518" hidden="1" customWidth="1"/>
    <col min="35" max="40" width="16.140625" style="522" hidden="1" customWidth="1"/>
    <col min="41" max="41" width="19.85546875" style="522" hidden="1" customWidth="1"/>
    <col min="42" max="44" width="16.140625" style="522" hidden="1" customWidth="1"/>
    <col min="45" max="45" width="24.140625" style="522" hidden="1" customWidth="1"/>
    <col min="46" max="46" width="16.140625" style="522" hidden="1" customWidth="1"/>
    <col min="47" max="47" width="19.28515625" style="522" hidden="1" customWidth="1"/>
    <col min="48" max="48" width="16.140625" style="522" hidden="1" customWidth="1"/>
    <col min="49" max="49" width="23.7109375" style="522" hidden="1" customWidth="1"/>
    <col min="50" max="50" width="0" style="523" hidden="1" customWidth="1"/>
    <col min="51" max="98" width="16.140625" style="522"/>
    <col min="99" max="16384" width="16.140625" style="518"/>
  </cols>
  <sheetData>
    <row r="1" spans="1:50" s="516" customFormat="1" ht="89.25" customHeight="1" thickBot="1">
      <c r="A1" s="509" t="s">
        <v>806</v>
      </c>
      <c r="B1" s="510" t="s">
        <v>638</v>
      </c>
      <c r="C1" s="511" t="s">
        <v>639</v>
      </c>
      <c r="D1" s="512" t="s">
        <v>640</v>
      </c>
      <c r="E1" s="512" t="s">
        <v>641</v>
      </c>
      <c r="F1" s="512" t="s">
        <v>55</v>
      </c>
      <c r="G1" s="511" t="s">
        <v>657</v>
      </c>
      <c r="H1" s="511" t="s">
        <v>33</v>
      </c>
      <c r="I1" s="511" t="s">
        <v>111</v>
      </c>
      <c r="J1" s="511" t="s">
        <v>642</v>
      </c>
      <c r="K1" s="511" t="s">
        <v>112</v>
      </c>
      <c r="L1" s="407" t="s">
        <v>643</v>
      </c>
      <c r="M1" s="511" t="s">
        <v>113</v>
      </c>
      <c r="N1" s="407" t="s">
        <v>644</v>
      </c>
      <c r="O1" s="511" t="s">
        <v>873</v>
      </c>
      <c r="P1" s="511" t="s">
        <v>645</v>
      </c>
      <c r="Q1" s="511" t="s">
        <v>646</v>
      </c>
      <c r="R1" s="442" t="s">
        <v>647</v>
      </c>
      <c r="S1" s="511" t="s">
        <v>101</v>
      </c>
      <c r="T1" s="511" t="s">
        <v>102</v>
      </c>
      <c r="U1" s="511" t="s">
        <v>103</v>
      </c>
      <c r="V1" s="511" t="s">
        <v>104</v>
      </c>
      <c r="W1" s="511" t="s">
        <v>105</v>
      </c>
      <c r="X1" s="511" t="s">
        <v>106</v>
      </c>
      <c r="Y1" s="513" t="s">
        <v>125</v>
      </c>
      <c r="Z1" s="513" t="s">
        <v>777</v>
      </c>
      <c r="AA1" s="513" t="s">
        <v>717</v>
      </c>
      <c r="AB1" s="513" t="s">
        <v>648</v>
      </c>
      <c r="AC1" s="511" t="s">
        <v>649</v>
      </c>
      <c r="AD1" s="514" t="s">
        <v>71</v>
      </c>
      <c r="AE1" s="511" t="s">
        <v>109</v>
      </c>
      <c r="AF1" s="511" t="s">
        <v>121</v>
      </c>
      <c r="AG1" s="515" t="s">
        <v>650</v>
      </c>
      <c r="AH1" s="509" t="s">
        <v>97</v>
      </c>
      <c r="AI1" s="516" t="s">
        <v>110</v>
      </c>
      <c r="AJ1" s="516" t="s">
        <v>126</v>
      </c>
      <c r="AK1" s="516" t="s">
        <v>804</v>
      </c>
      <c r="AL1" s="516" t="s">
        <v>133</v>
      </c>
      <c r="AM1" s="516" t="s">
        <v>245</v>
      </c>
      <c r="AN1" s="516" t="s">
        <v>246</v>
      </c>
      <c r="AO1" s="516" t="s">
        <v>247</v>
      </c>
      <c r="AP1" s="516" t="s">
        <v>256</v>
      </c>
      <c r="AQ1" s="516" t="s">
        <v>265</v>
      </c>
      <c r="AR1" s="516" t="s">
        <v>266</v>
      </c>
      <c r="AS1" s="516" t="s">
        <v>651</v>
      </c>
      <c r="AT1" s="516" t="s">
        <v>652</v>
      </c>
      <c r="AU1" s="516" t="s">
        <v>653</v>
      </c>
      <c r="AV1" s="516" t="s">
        <v>805</v>
      </c>
      <c r="AW1" s="516" t="s">
        <v>654</v>
      </c>
      <c r="AX1" s="517"/>
    </row>
    <row r="2" spans="1:50" ht="15">
      <c r="A2" s="518" t="str">
        <f>"A"&amp;F2</f>
        <v>A1</v>
      </c>
      <c r="B2" s="527"/>
      <c r="C2" s="527"/>
      <c r="D2" s="527"/>
      <c r="E2" s="527"/>
      <c r="F2" s="519">
        <v>1</v>
      </c>
      <c r="G2" s="770"/>
      <c r="H2" s="528"/>
      <c r="I2" s="529"/>
      <c r="J2" s="530"/>
      <c r="K2" s="529"/>
      <c r="L2" s="531"/>
      <c r="M2" s="529"/>
      <c r="N2" s="531"/>
      <c r="O2" s="528"/>
      <c r="P2" s="528"/>
      <c r="Q2" s="529"/>
      <c r="R2" s="528"/>
      <c r="S2" s="528"/>
      <c r="T2" s="532"/>
      <c r="U2" s="532"/>
      <c r="V2" s="528"/>
      <c r="W2" s="533"/>
      <c r="X2" s="533"/>
      <c r="Y2" s="534"/>
      <c r="Z2" s="535"/>
      <c r="AA2" s="536"/>
      <c r="AB2" s="537"/>
      <c r="AC2" s="537"/>
      <c r="AD2" s="537"/>
      <c r="AE2" s="538"/>
      <c r="AF2" s="520" t="str">
        <f ca="1">IF(ISERROR(IF(INDIRECT("'"&amp;A2&amp;"'!e$10")="OUI","X","")),"",IF(INDIRECT("'"&amp;A2&amp;"'!e$10")="OUI","X",""))</f>
        <v/>
      </c>
      <c r="AG2" s="521" t="str">
        <f ca="1">IF(ISERROR(IF(INDIRECT("'"&amp;A2&amp;"'!e$3")=TRUE,"X","")),"",IF(INDIRECT("'"&amp;A2&amp;"'!e$3")=TRUE,"X",""))</f>
        <v/>
      </c>
      <c r="AH2" s="518" t="str">
        <f>IF(Q2="A2","Autre",IF(Q2="Commune",Q2,"Autre"))</f>
        <v>Autre</v>
      </c>
      <c r="AI2" s="522">
        <f>IF(V2="Finalisée",Z2,0)</f>
        <v>0</v>
      </c>
      <c r="AJ2" s="522" t="str">
        <f t="shared" ref="AJ2:AJ45" si="0">CONCATENATE(Y2,"_",AA2)</f>
        <v>_</v>
      </c>
      <c r="AK2" s="522" t="str">
        <f>CONCATENATE("A",F2)</f>
        <v>A1</v>
      </c>
      <c r="AL2" s="522">
        <f ca="1">IF(ISERROR(INDIRECT("'"&amp;A2&amp;"'!b$21")),0,INDIRECT("'"&amp;A2&amp;"'!b$21"))</f>
        <v>0</v>
      </c>
      <c r="AM2" s="522">
        <f ca="1">IF(ISERROR(INDIRECT("'"&amp;A2&amp;"'!b$7")),0,IF(AND(I2&lt;&gt;0,INDIRECT("'"&amp;A2&amp;"'!b$7")=0),1,0)+IF(AND(K2&lt;&gt;0,INDIRECT("'"&amp;A2&amp;"'!c$7")=0),1,0)+IF(AND(M2&lt;&gt;0,INDIRECT("'"&amp;A2&amp;"'!b$7")=0),1,0))</f>
        <v>0</v>
      </c>
      <c r="AN2" s="522">
        <f ca="1">IF(AM2&lt;&gt;0,1,0)</f>
        <v>0</v>
      </c>
      <c r="AO2" s="522">
        <f ca="1">IF(ISERROR(INDIRECT("'"&amp;A2&amp;"'!b$28")),0,IF(INDIRECT("'"&amp;A2&amp;"'!b$28")=0,1,0))</f>
        <v>0</v>
      </c>
      <c r="AP2" s="522">
        <f ca="1">IF(IF(ISERROR(INDIRECT("'"&amp;A2&amp;"'!b$28")),0,INDIRECT("'"&amp;A2&amp;"'!b$28"))=0,0,IF(ISERROR(INDIRECT("'"&amp;A2&amp;"'!b$29")),0,INDIRECT("'"&amp;A2&amp;"'!b$29"))/IF(ISERROR(INDIRECT("'"&amp;A2&amp;"'!b$28")),0,INDIRECT("'"&amp;A2&amp;"'!b$28")))</f>
        <v>0</v>
      </c>
      <c r="AQ2" s="522">
        <f ca="1">IF(ISERROR(INDIRECT("'"&amp;A2&amp;"'!E$2")),0,INDIRECT("'"&amp;A2&amp;"'!E$2"))</f>
        <v>0</v>
      </c>
      <c r="AR2" s="522">
        <f>IF(X2=0,0,Z2/X2)</f>
        <v>0</v>
      </c>
      <c r="AS2" s="522">
        <f ca="1">IF(ISERROR(INDIRECT("'"&amp;A2&amp;"'!e$2")),0,INDIRECT("'"&amp;A2&amp;"'!e$2"))</f>
        <v>0</v>
      </c>
      <c r="AT2" s="522">
        <f ca="1">IF(ISERROR(INDIRECT("'"&amp;A2&amp;"'!B$3")),0,INDIRECT("'"&amp;A2&amp;"'!B$3"))</f>
        <v>0</v>
      </c>
      <c r="AU2" s="522">
        <f ca="1">IF(AT2=TRUE,1,0)</f>
        <v>0</v>
      </c>
      <c r="AV2" s="522">
        <f ca="1">IF(ISERROR(INDIRECT("'"&amp;A2&amp;"'!e$3")),0,INDIRECT("'"&amp;A2&amp;"'!e$3"))</f>
        <v>0</v>
      </c>
      <c r="AW2" s="522">
        <f>IF(C2="x",1,0)</f>
        <v>0</v>
      </c>
    </row>
    <row r="3" spans="1:50" ht="15">
      <c r="A3" s="518" t="str">
        <f t="shared" ref="A3:A66" si="1">"A"&amp;F3</f>
        <v>A2</v>
      </c>
      <c r="B3" s="527"/>
      <c r="C3" s="527"/>
      <c r="D3" s="527"/>
      <c r="E3" s="527"/>
      <c r="F3" s="519">
        <v>2</v>
      </c>
      <c r="G3" s="770"/>
      <c r="H3" s="528"/>
      <c r="I3" s="529"/>
      <c r="J3" s="530"/>
      <c r="K3" s="529"/>
      <c r="L3" s="531"/>
      <c r="M3" s="529"/>
      <c r="N3" s="531"/>
      <c r="O3" s="528"/>
      <c r="P3" s="528"/>
      <c r="Q3" s="529"/>
      <c r="R3" s="528"/>
      <c r="S3" s="528"/>
      <c r="T3" s="532"/>
      <c r="U3" s="532"/>
      <c r="V3" s="528"/>
      <c r="W3" s="533"/>
      <c r="X3" s="533"/>
      <c r="Y3" s="534"/>
      <c r="Z3" s="535"/>
      <c r="AA3" s="536"/>
      <c r="AB3" s="537"/>
      <c r="AC3" s="537"/>
      <c r="AD3" s="537"/>
      <c r="AE3" s="538"/>
      <c r="AF3" s="520" t="str">
        <f t="shared" ref="AF3:AF45" ca="1" si="2">IF(ISERROR(IF(INDIRECT("'"&amp;A3&amp;"'!e$10")="OUI","X","")),"",IF(INDIRECT("'"&amp;A3&amp;"'!e$10")="OUI","X",""))</f>
        <v/>
      </c>
      <c r="AG3" s="521" t="str">
        <f t="shared" ref="AG3:AG45" ca="1" si="3">IF(ISERROR(IF(INDIRECT("'"&amp;A3&amp;"'!e$3")=TRUE,"X","")),"",IF(INDIRECT("'"&amp;A3&amp;"'!e$3")=TRUE,"X",""))</f>
        <v/>
      </c>
      <c r="AH3" s="518" t="str">
        <f t="shared" ref="AH3:AH66" si="4">IF(Q3="A2","Autre",IF(Q3="Commune",Q3,"Autre"))</f>
        <v>Autre</v>
      </c>
      <c r="AI3" s="522">
        <f t="shared" ref="AI3:AI66" si="5">IF(V3="Finalisée",Z3,0)</f>
        <v>0</v>
      </c>
      <c r="AJ3" s="522" t="str">
        <f t="shared" si="0"/>
        <v>_</v>
      </c>
      <c r="AK3" s="522" t="str">
        <f t="shared" ref="AK3:AK45" si="6">CONCATENATE("A",F3)</f>
        <v>A2</v>
      </c>
      <c r="AL3" s="522">
        <f t="shared" ref="AL3:AL45" ca="1" si="7">IF(ISERROR(INDIRECT("'"&amp;A3&amp;"'!b$21")),0,INDIRECT("'"&amp;A3&amp;"'!b$21"))</f>
        <v>0</v>
      </c>
      <c r="AM3" s="522">
        <f t="shared" ref="AM3:AM45" ca="1" si="8">IF(ISERROR(INDIRECT("'"&amp;A3&amp;"'!b$7")),0,IF(AND(I3&lt;&gt;0,INDIRECT("'"&amp;A3&amp;"'!b$7")=0),1,0)+IF(AND(K3&lt;&gt;0,INDIRECT("'"&amp;A3&amp;"'!c$7")=0),1,0)+IF(AND(M3&lt;&gt;0,INDIRECT("'"&amp;A3&amp;"'!b$7")=0),1,0))</f>
        <v>0</v>
      </c>
      <c r="AN3" s="522">
        <f t="shared" ref="AN3:AN45" ca="1" si="9">IF(AM3&lt;&gt;0,1,0)</f>
        <v>0</v>
      </c>
      <c r="AO3" s="522">
        <f t="shared" ref="AO3:AO45" ca="1" si="10">IF(ISERROR(INDIRECT("'"&amp;A3&amp;"'!b$28")),0,IF(INDIRECT("'"&amp;A3&amp;"'!b$28")=0,1,0))</f>
        <v>0</v>
      </c>
      <c r="AP3" s="522">
        <f t="shared" ref="AP3:AP45" ca="1" si="11">IF(IF(ISERROR(INDIRECT("'"&amp;A3&amp;"'!b$28")),0,INDIRECT("'"&amp;A3&amp;"'!b$28"))=0,0,IF(ISERROR(INDIRECT("'"&amp;A3&amp;"'!b$29")),0,INDIRECT("'"&amp;A3&amp;"'!b$29"))/IF(ISERROR(INDIRECT("'"&amp;A3&amp;"'!b$28")),0,INDIRECT("'"&amp;A3&amp;"'!b$28")))</f>
        <v>0</v>
      </c>
      <c r="AQ3" s="522">
        <f t="shared" ref="AQ3:AQ45" ca="1" si="12">IF(ISERROR(INDIRECT("'"&amp;A3&amp;"'!E$2")),0,INDIRECT("'"&amp;A3&amp;"'!E$2"))</f>
        <v>0</v>
      </c>
      <c r="AR3" s="522">
        <f t="shared" ref="AR3:AR45" si="13">IF(X3=0,0,Z3/X3)</f>
        <v>0</v>
      </c>
      <c r="AS3" s="522">
        <f t="shared" ref="AS3:AS45" ca="1" si="14">IF(ISERROR(INDIRECT("'"&amp;A3&amp;"'!e$2")),0,INDIRECT("'"&amp;A3&amp;"'!e$2"))</f>
        <v>0</v>
      </c>
      <c r="AT3" s="522">
        <f t="shared" ref="AT3:AT45" ca="1" si="15">IF(ISERROR(INDIRECT("'"&amp;A3&amp;"'!B$3")),0,INDIRECT("'"&amp;A3&amp;"'!B$3"))</f>
        <v>0</v>
      </c>
      <c r="AU3" s="522">
        <f ca="1">IF(AT3=TRUE,COUNTIF(AU$2:AU2,"&gt;0")+1,0)</f>
        <v>0</v>
      </c>
      <c r="AV3" s="522">
        <f t="shared" ref="AV3:AV45" ca="1" si="16">IF(ISERROR(INDIRECT("'"&amp;A3&amp;"'!e$3")),0,INDIRECT("'"&amp;A3&amp;"'!e$3"))</f>
        <v>0</v>
      </c>
      <c r="AW3" s="522">
        <f>IF(C3="x",COUNTIF(AW$2:AW2,"&gt;0")+1,0)</f>
        <v>0</v>
      </c>
    </row>
    <row r="4" spans="1:50" ht="15">
      <c r="A4" s="518" t="str">
        <f t="shared" si="1"/>
        <v>A3</v>
      </c>
      <c r="B4" s="527"/>
      <c r="C4" s="527"/>
      <c r="D4" s="527"/>
      <c r="E4" s="527"/>
      <c r="F4" s="519">
        <v>3</v>
      </c>
      <c r="G4" s="770"/>
      <c r="H4" s="528"/>
      <c r="I4" s="529"/>
      <c r="J4" s="530"/>
      <c r="K4" s="529"/>
      <c r="L4" s="531"/>
      <c r="M4" s="529"/>
      <c r="N4" s="531"/>
      <c r="O4" s="528"/>
      <c r="P4" s="528"/>
      <c r="Q4" s="529"/>
      <c r="R4" s="528"/>
      <c r="S4" s="528"/>
      <c r="T4" s="532"/>
      <c r="U4" s="532"/>
      <c r="V4" s="528"/>
      <c r="W4" s="533"/>
      <c r="X4" s="533"/>
      <c r="Y4" s="534"/>
      <c r="Z4" s="535"/>
      <c r="AA4" s="536"/>
      <c r="AB4" s="537"/>
      <c r="AC4" s="537"/>
      <c r="AD4" s="537"/>
      <c r="AE4" s="538"/>
      <c r="AF4" s="520" t="str">
        <f t="shared" ca="1" si="2"/>
        <v/>
      </c>
      <c r="AG4" s="521" t="str">
        <f t="shared" ca="1" si="3"/>
        <v/>
      </c>
      <c r="AH4" s="518" t="str">
        <f t="shared" si="4"/>
        <v>Autre</v>
      </c>
      <c r="AI4" s="522">
        <f t="shared" si="5"/>
        <v>0</v>
      </c>
      <c r="AJ4" s="522" t="str">
        <f t="shared" si="0"/>
        <v>_</v>
      </c>
      <c r="AK4" s="522" t="str">
        <f t="shared" si="6"/>
        <v>A3</v>
      </c>
      <c r="AL4" s="522">
        <f t="shared" ca="1" si="7"/>
        <v>0</v>
      </c>
      <c r="AM4" s="522">
        <f t="shared" ca="1" si="8"/>
        <v>0</v>
      </c>
      <c r="AN4" s="522">
        <f t="shared" ca="1" si="9"/>
        <v>0</v>
      </c>
      <c r="AO4" s="522">
        <f t="shared" ca="1" si="10"/>
        <v>0</v>
      </c>
      <c r="AP4" s="522">
        <f t="shared" ca="1" si="11"/>
        <v>0</v>
      </c>
      <c r="AQ4" s="522">
        <f t="shared" ca="1" si="12"/>
        <v>0</v>
      </c>
      <c r="AR4" s="522">
        <f t="shared" si="13"/>
        <v>0</v>
      </c>
      <c r="AS4" s="522">
        <f t="shared" ca="1" si="14"/>
        <v>0</v>
      </c>
      <c r="AT4" s="522">
        <f t="shared" ca="1" si="15"/>
        <v>0</v>
      </c>
      <c r="AU4" s="522">
        <f ca="1">IF(AT4=TRUE,COUNTIF(AU$2:AU3,"&gt;0")+1,0)</f>
        <v>0</v>
      </c>
      <c r="AV4" s="522">
        <f t="shared" ca="1" si="16"/>
        <v>0</v>
      </c>
      <c r="AW4" s="522">
        <f>IF(C4="x",COUNTIF(AW$2:AW3,"&gt;0")+1,0)</f>
        <v>0</v>
      </c>
    </row>
    <row r="5" spans="1:50" ht="15">
      <c r="A5" s="518" t="str">
        <f t="shared" si="1"/>
        <v>A4</v>
      </c>
      <c r="B5" s="527"/>
      <c r="C5" s="527"/>
      <c r="D5" s="527"/>
      <c r="E5" s="527"/>
      <c r="F5" s="519">
        <v>4</v>
      </c>
      <c r="G5" s="770"/>
      <c r="H5" s="528"/>
      <c r="I5" s="529"/>
      <c r="J5" s="530"/>
      <c r="K5" s="529"/>
      <c r="L5" s="531"/>
      <c r="M5" s="529"/>
      <c r="N5" s="531"/>
      <c r="O5" s="528"/>
      <c r="P5" s="528"/>
      <c r="Q5" s="529"/>
      <c r="R5" s="528"/>
      <c r="S5" s="528"/>
      <c r="T5" s="532"/>
      <c r="U5" s="532"/>
      <c r="V5" s="528"/>
      <c r="W5" s="533"/>
      <c r="X5" s="533"/>
      <c r="Y5" s="534"/>
      <c r="Z5" s="535"/>
      <c r="AA5" s="536"/>
      <c r="AB5" s="537"/>
      <c r="AC5" s="537"/>
      <c r="AD5" s="537"/>
      <c r="AE5" s="538"/>
      <c r="AF5" s="520" t="str">
        <f t="shared" ca="1" si="2"/>
        <v/>
      </c>
      <c r="AG5" s="521" t="str">
        <f t="shared" ca="1" si="3"/>
        <v/>
      </c>
      <c r="AH5" s="518" t="str">
        <f t="shared" si="4"/>
        <v>Autre</v>
      </c>
      <c r="AI5" s="522">
        <f t="shared" si="5"/>
        <v>0</v>
      </c>
      <c r="AJ5" s="522" t="str">
        <f t="shared" si="0"/>
        <v>_</v>
      </c>
      <c r="AK5" s="522" t="str">
        <f t="shared" si="6"/>
        <v>A4</v>
      </c>
      <c r="AL5" s="522">
        <f t="shared" ca="1" si="7"/>
        <v>0</v>
      </c>
      <c r="AM5" s="522">
        <f t="shared" ca="1" si="8"/>
        <v>0</v>
      </c>
      <c r="AN5" s="522">
        <f t="shared" ca="1" si="9"/>
        <v>0</v>
      </c>
      <c r="AO5" s="522">
        <f t="shared" ca="1" si="10"/>
        <v>0</v>
      </c>
      <c r="AP5" s="522">
        <f t="shared" ca="1" si="11"/>
        <v>0</v>
      </c>
      <c r="AQ5" s="522">
        <f t="shared" ca="1" si="12"/>
        <v>0</v>
      </c>
      <c r="AR5" s="522">
        <f t="shared" si="13"/>
        <v>0</v>
      </c>
      <c r="AS5" s="522">
        <f t="shared" ca="1" si="14"/>
        <v>0</v>
      </c>
      <c r="AT5" s="522">
        <f t="shared" ca="1" si="15"/>
        <v>0</v>
      </c>
      <c r="AU5" s="522">
        <f ca="1">IF(AT5=TRUE,COUNTIF(AU$2:AU4,"&gt;0")+1,0)</f>
        <v>0</v>
      </c>
      <c r="AV5" s="522">
        <f t="shared" ca="1" si="16"/>
        <v>0</v>
      </c>
      <c r="AW5" s="522">
        <f>IF(C5="x",COUNTIF(AW$2:AW4,"&gt;0")+1,0)</f>
        <v>0</v>
      </c>
    </row>
    <row r="6" spans="1:50" ht="15">
      <c r="A6" s="518" t="str">
        <f t="shared" si="1"/>
        <v>A5</v>
      </c>
      <c r="B6" s="527"/>
      <c r="C6" s="527"/>
      <c r="D6" s="527"/>
      <c r="E6" s="527"/>
      <c r="F6" s="519">
        <v>5</v>
      </c>
      <c r="G6" s="770"/>
      <c r="H6" s="528"/>
      <c r="I6" s="529"/>
      <c r="J6" s="530"/>
      <c r="K6" s="529"/>
      <c r="L6" s="531"/>
      <c r="M6" s="529"/>
      <c r="N6" s="531"/>
      <c r="O6" s="528"/>
      <c r="P6" s="528"/>
      <c r="Q6" s="529"/>
      <c r="R6" s="528"/>
      <c r="S6" s="528"/>
      <c r="T6" s="532"/>
      <c r="U6" s="532"/>
      <c r="V6" s="528"/>
      <c r="W6" s="533"/>
      <c r="X6" s="533"/>
      <c r="Y6" s="534"/>
      <c r="Z6" s="535"/>
      <c r="AA6" s="536"/>
      <c r="AB6" s="537"/>
      <c r="AC6" s="537"/>
      <c r="AD6" s="537"/>
      <c r="AE6" s="538"/>
      <c r="AF6" s="520" t="str">
        <f t="shared" ca="1" si="2"/>
        <v/>
      </c>
      <c r="AG6" s="521" t="str">
        <f t="shared" ca="1" si="3"/>
        <v/>
      </c>
      <c r="AH6" s="518" t="str">
        <f t="shared" si="4"/>
        <v>Autre</v>
      </c>
      <c r="AI6" s="522">
        <f t="shared" si="5"/>
        <v>0</v>
      </c>
      <c r="AJ6" s="522" t="str">
        <f t="shared" si="0"/>
        <v>_</v>
      </c>
      <c r="AK6" s="522" t="str">
        <f t="shared" si="6"/>
        <v>A5</v>
      </c>
      <c r="AL6" s="522">
        <f t="shared" ca="1" si="7"/>
        <v>0</v>
      </c>
      <c r="AM6" s="522">
        <f t="shared" ca="1" si="8"/>
        <v>0</v>
      </c>
      <c r="AN6" s="522">
        <f t="shared" ca="1" si="9"/>
        <v>0</v>
      </c>
      <c r="AO6" s="522">
        <f t="shared" ca="1" si="10"/>
        <v>0</v>
      </c>
      <c r="AP6" s="522">
        <f t="shared" ca="1" si="11"/>
        <v>0</v>
      </c>
      <c r="AQ6" s="522">
        <f t="shared" ca="1" si="12"/>
        <v>0</v>
      </c>
      <c r="AR6" s="522">
        <f t="shared" si="13"/>
        <v>0</v>
      </c>
      <c r="AS6" s="522">
        <f t="shared" ca="1" si="14"/>
        <v>0</v>
      </c>
      <c r="AT6" s="522">
        <f t="shared" ca="1" si="15"/>
        <v>0</v>
      </c>
      <c r="AU6" s="522">
        <f ca="1">IF(AT6=TRUE,COUNTIF(AU$2:AU5,"&gt;0")+1,0)</f>
        <v>0</v>
      </c>
      <c r="AV6" s="522">
        <f t="shared" ca="1" si="16"/>
        <v>0</v>
      </c>
      <c r="AW6" s="522">
        <f>IF(C6="x",COUNTIF(AW$2:AW5,"&gt;0")+1,0)</f>
        <v>0</v>
      </c>
    </row>
    <row r="7" spans="1:50" ht="15">
      <c r="A7" s="518" t="str">
        <f t="shared" si="1"/>
        <v>A6</v>
      </c>
      <c r="B7" s="527"/>
      <c r="C7" s="527"/>
      <c r="D7" s="527"/>
      <c r="E7" s="527"/>
      <c r="F7" s="519">
        <v>6</v>
      </c>
      <c r="G7" s="770"/>
      <c r="H7" s="528"/>
      <c r="I7" s="529"/>
      <c r="J7" s="530"/>
      <c r="K7" s="529"/>
      <c r="L7" s="531"/>
      <c r="M7" s="529"/>
      <c r="N7" s="531"/>
      <c r="O7" s="528"/>
      <c r="P7" s="528"/>
      <c r="Q7" s="529"/>
      <c r="R7" s="528"/>
      <c r="S7" s="528"/>
      <c r="T7" s="532"/>
      <c r="U7" s="532"/>
      <c r="V7" s="528"/>
      <c r="W7" s="533"/>
      <c r="X7" s="533"/>
      <c r="Y7" s="534"/>
      <c r="Z7" s="535"/>
      <c r="AA7" s="536"/>
      <c r="AB7" s="537"/>
      <c r="AC7" s="537"/>
      <c r="AD7" s="537"/>
      <c r="AE7" s="538"/>
      <c r="AF7" s="520" t="str">
        <f t="shared" ca="1" si="2"/>
        <v/>
      </c>
      <c r="AG7" s="521" t="str">
        <f t="shared" ca="1" si="3"/>
        <v/>
      </c>
      <c r="AH7" s="518" t="str">
        <f t="shared" si="4"/>
        <v>Autre</v>
      </c>
      <c r="AI7" s="522">
        <f t="shared" si="5"/>
        <v>0</v>
      </c>
      <c r="AJ7" s="522" t="str">
        <f t="shared" si="0"/>
        <v>_</v>
      </c>
      <c r="AK7" s="522" t="str">
        <f t="shared" si="6"/>
        <v>A6</v>
      </c>
      <c r="AL7" s="522">
        <f t="shared" ca="1" si="7"/>
        <v>0</v>
      </c>
      <c r="AM7" s="522">
        <f t="shared" ca="1" si="8"/>
        <v>0</v>
      </c>
      <c r="AN7" s="522">
        <f t="shared" ca="1" si="9"/>
        <v>0</v>
      </c>
      <c r="AO7" s="522">
        <f t="shared" ca="1" si="10"/>
        <v>0</v>
      </c>
      <c r="AP7" s="522">
        <f t="shared" ca="1" si="11"/>
        <v>0</v>
      </c>
      <c r="AQ7" s="522">
        <f t="shared" ca="1" si="12"/>
        <v>0</v>
      </c>
      <c r="AR7" s="522">
        <f t="shared" si="13"/>
        <v>0</v>
      </c>
      <c r="AS7" s="522">
        <f t="shared" ca="1" si="14"/>
        <v>0</v>
      </c>
      <c r="AT7" s="522">
        <f t="shared" ca="1" si="15"/>
        <v>0</v>
      </c>
      <c r="AU7" s="522">
        <f ca="1">IF(AT7=TRUE,COUNTIF(AU$2:AU6,"&gt;0")+1,0)</f>
        <v>0</v>
      </c>
      <c r="AV7" s="522">
        <f t="shared" ca="1" si="16"/>
        <v>0</v>
      </c>
      <c r="AW7" s="522">
        <f>IF(C7="x",COUNTIF(AW$2:AW6,"&gt;0")+1,0)</f>
        <v>0</v>
      </c>
    </row>
    <row r="8" spans="1:50" ht="15">
      <c r="A8" s="518" t="str">
        <f t="shared" si="1"/>
        <v>A7</v>
      </c>
      <c r="B8" s="527"/>
      <c r="C8" s="527"/>
      <c r="D8" s="527"/>
      <c r="E8" s="527"/>
      <c r="F8" s="519">
        <v>7</v>
      </c>
      <c r="G8" s="770"/>
      <c r="H8" s="528"/>
      <c r="I8" s="529"/>
      <c r="J8" s="530"/>
      <c r="K8" s="529"/>
      <c r="L8" s="531"/>
      <c r="M8" s="529"/>
      <c r="N8" s="531"/>
      <c r="O8" s="528"/>
      <c r="P8" s="528"/>
      <c r="Q8" s="529"/>
      <c r="R8" s="528"/>
      <c r="S8" s="528"/>
      <c r="T8" s="532"/>
      <c r="U8" s="532"/>
      <c r="V8" s="528"/>
      <c r="W8" s="533"/>
      <c r="X8" s="533"/>
      <c r="Y8" s="534"/>
      <c r="Z8" s="535"/>
      <c r="AA8" s="536"/>
      <c r="AB8" s="537"/>
      <c r="AC8" s="537"/>
      <c r="AD8" s="537"/>
      <c r="AE8" s="538"/>
      <c r="AF8" s="520" t="str">
        <f t="shared" ca="1" si="2"/>
        <v/>
      </c>
      <c r="AG8" s="521" t="str">
        <f t="shared" ca="1" si="3"/>
        <v/>
      </c>
      <c r="AH8" s="518" t="str">
        <f t="shared" si="4"/>
        <v>Autre</v>
      </c>
      <c r="AI8" s="522">
        <f t="shared" si="5"/>
        <v>0</v>
      </c>
      <c r="AJ8" s="522" t="str">
        <f t="shared" si="0"/>
        <v>_</v>
      </c>
      <c r="AK8" s="522" t="str">
        <f t="shared" si="6"/>
        <v>A7</v>
      </c>
      <c r="AL8" s="522">
        <f t="shared" ca="1" si="7"/>
        <v>0</v>
      </c>
      <c r="AM8" s="522">
        <f t="shared" ca="1" si="8"/>
        <v>0</v>
      </c>
      <c r="AN8" s="522">
        <f t="shared" ca="1" si="9"/>
        <v>0</v>
      </c>
      <c r="AO8" s="522">
        <f t="shared" ca="1" si="10"/>
        <v>0</v>
      </c>
      <c r="AP8" s="522">
        <f t="shared" ca="1" si="11"/>
        <v>0</v>
      </c>
      <c r="AQ8" s="522">
        <f t="shared" ca="1" si="12"/>
        <v>0</v>
      </c>
      <c r="AR8" s="522">
        <f t="shared" si="13"/>
        <v>0</v>
      </c>
      <c r="AS8" s="522">
        <f t="shared" ca="1" si="14"/>
        <v>0</v>
      </c>
      <c r="AT8" s="522">
        <f t="shared" ca="1" si="15"/>
        <v>0</v>
      </c>
      <c r="AU8" s="522">
        <f ca="1">IF(AT8=TRUE,COUNTIF(AU$2:AU7,"&gt;0")+1,0)</f>
        <v>0</v>
      </c>
      <c r="AV8" s="522">
        <f t="shared" ca="1" si="16"/>
        <v>0</v>
      </c>
      <c r="AW8" s="522">
        <f>IF(C8="x",COUNTIF(AW$2:AW7,"&gt;0")+1,0)</f>
        <v>0</v>
      </c>
    </row>
    <row r="9" spans="1:50" ht="15">
      <c r="A9" s="518" t="str">
        <f t="shared" si="1"/>
        <v>A8</v>
      </c>
      <c r="B9" s="527"/>
      <c r="C9" s="527"/>
      <c r="D9" s="527"/>
      <c r="E9" s="527"/>
      <c r="F9" s="519">
        <v>8</v>
      </c>
      <c r="G9" s="770"/>
      <c r="H9" s="528"/>
      <c r="I9" s="529"/>
      <c r="J9" s="530"/>
      <c r="K9" s="529"/>
      <c r="L9" s="531"/>
      <c r="M9" s="529"/>
      <c r="N9" s="531"/>
      <c r="O9" s="528"/>
      <c r="P9" s="528"/>
      <c r="Q9" s="529"/>
      <c r="R9" s="528"/>
      <c r="S9" s="528"/>
      <c r="T9" s="532"/>
      <c r="U9" s="532"/>
      <c r="V9" s="528"/>
      <c r="W9" s="533"/>
      <c r="X9" s="533"/>
      <c r="Y9" s="534"/>
      <c r="Z9" s="535"/>
      <c r="AA9" s="536"/>
      <c r="AB9" s="537"/>
      <c r="AC9" s="537"/>
      <c r="AD9" s="537"/>
      <c r="AE9" s="538"/>
      <c r="AF9" s="520" t="str">
        <f t="shared" ca="1" si="2"/>
        <v/>
      </c>
      <c r="AG9" s="521" t="str">
        <f t="shared" ca="1" si="3"/>
        <v/>
      </c>
      <c r="AH9" s="518" t="str">
        <f t="shared" si="4"/>
        <v>Autre</v>
      </c>
      <c r="AI9" s="522">
        <f t="shared" si="5"/>
        <v>0</v>
      </c>
      <c r="AJ9" s="522" t="str">
        <f t="shared" si="0"/>
        <v>_</v>
      </c>
      <c r="AK9" s="522" t="str">
        <f t="shared" si="6"/>
        <v>A8</v>
      </c>
      <c r="AL9" s="522">
        <f t="shared" ca="1" si="7"/>
        <v>0</v>
      </c>
      <c r="AM9" s="522">
        <f t="shared" ca="1" si="8"/>
        <v>0</v>
      </c>
      <c r="AN9" s="522">
        <f t="shared" ca="1" si="9"/>
        <v>0</v>
      </c>
      <c r="AO9" s="522">
        <f t="shared" ca="1" si="10"/>
        <v>0</v>
      </c>
      <c r="AP9" s="522">
        <f t="shared" ca="1" si="11"/>
        <v>0</v>
      </c>
      <c r="AQ9" s="522">
        <f t="shared" ca="1" si="12"/>
        <v>0</v>
      </c>
      <c r="AR9" s="522">
        <f t="shared" si="13"/>
        <v>0</v>
      </c>
      <c r="AS9" s="522">
        <f t="shared" ca="1" si="14"/>
        <v>0</v>
      </c>
      <c r="AT9" s="522">
        <f t="shared" ca="1" si="15"/>
        <v>0</v>
      </c>
      <c r="AU9" s="522">
        <f ca="1">IF(AT9=TRUE,COUNTIF(AU$2:AU8,"&gt;0")+1,0)</f>
        <v>0</v>
      </c>
      <c r="AV9" s="522">
        <f t="shared" ca="1" si="16"/>
        <v>0</v>
      </c>
      <c r="AW9" s="522">
        <f>IF(C9="x",COUNTIF(AW$2:AW8,"&gt;0")+1,0)</f>
        <v>0</v>
      </c>
    </row>
    <row r="10" spans="1:50" ht="15">
      <c r="A10" s="518" t="str">
        <f t="shared" si="1"/>
        <v>A9</v>
      </c>
      <c r="B10" s="527"/>
      <c r="C10" s="527"/>
      <c r="D10" s="527"/>
      <c r="E10" s="527"/>
      <c r="F10" s="519">
        <v>9</v>
      </c>
      <c r="G10" s="770"/>
      <c r="H10" s="528"/>
      <c r="I10" s="529"/>
      <c r="J10" s="530"/>
      <c r="K10" s="529"/>
      <c r="L10" s="531"/>
      <c r="M10" s="529"/>
      <c r="N10" s="531"/>
      <c r="O10" s="528"/>
      <c r="P10" s="528"/>
      <c r="Q10" s="529"/>
      <c r="R10" s="528"/>
      <c r="S10" s="528"/>
      <c r="T10" s="532"/>
      <c r="U10" s="532"/>
      <c r="V10" s="528"/>
      <c r="W10" s="533"/>
      <c r="X10" s="533"/>
      <c r="Y10" s="534"/>
      <c r="Z10" s="535"/>
      <c r="AA10" s="536"/>
      <c r="AB10" s="537"/>
      <c r="AC10" s="537"/>
      <c r="AD10" s="537"/>
      <c r="AE10" s="538"/>
      <c r="AF10" s="520" t="str">
        <f t="shared" ca="1" si="2"/>
        <v/>
      </c>
      <c r="AG10" s="521" t="str">
        <f t="shared" ca="1" si="3"/>
        <v/>
      </c>
      <c r="AH10" s="518" t="str">
        <f t="shared" si="4"/>
        <v>Autre</v>
      </c>
      <c r="AI10" s="522">
        <f t="shared" si="5"/>
        <v>0</v>
      </c>
      <c r="AJ10" s="522" t="str">
        <f t="shared" si="0"/>
        <v>_</v>
      </c>
      <c r="AK10" s="522" t="str">
        <f t="shared" si="6"/>
        <v>A9</v>
      </c>
      <c r="AL10" s="522">
        <f t="shared" ca="1" si="7"/>
        <v>0</v>
      </c>
      <c r="AM10" s="522">
        <f t="shared" ca="1" si="8"/>
        <v>0</v>
      </c>
      <c r="AN10" s="522">
        <f t="shared" ca="1" si="9"/>
        <v>0</v>
      </c>
      <c r="AO10" s="522">
        <f t="shared" ca="1" si="10"/>
        <v>0</v>
      </c>
      <c r="AP10" s="522">
        <f t="shared" ca="1" si="11"/>
        <v>0</v>
      </c>
      <c r="AQ10" s="522">
        <f t="shared" ca="1" si="12"/>
        <v>0</v>
      </c>
      <c r="AR10" s="522">
        <f t="shared" si="13"/>
        <v>0</v>
      </c>
      <c r="AS10" s="522">
        <f t="shared" ca="1" si="14"/>
        <v>0</v>
      </c>
      <c r="AT10" s="522">
        <f t="shared" ca="1" si="15"/>
        <v>0</v>
      </c>
      <c r="AU10" s="522">
        <f ca="1">IF(AT10=TRUE,COUNTIF(AU$2:AU9,"&gt;0")+1,0)</f>
        <v>0</v>
      </c>
      <c r="AV10" s="522">
        <f t="shared" ca="1" si="16"/>
        <v>0</v>
      </c>
      <c r="AW10" s="522">
        <f>IF(C10="x",COUNTIF(AW$2:AW9,"&gt;0")+1,0)</f>
        <v>0</v>
      </c>
    </row>
    <row r="11" spans="1:50" ht="15">
      <c r="A11" s="518" t="str">
        <f t="shared" si="1"/>
        <v>A10</v>
      </c>
      <c r="B11" s="527"/>
      <c r="C11" s="527"/>
      <c r="D11" s="527"/>
      <c r="E11" s="527"/>
      <c r="F11" s="519">
        <v>10</v>
      </c>
      <c r="G11" s="770"/>
      <c r="H11" s="528"/>
      <c r="I11" s="529"/>
      <c r="J11" s="530"/>
      <c r="K11" s="529"/>
      <c r="L11" s="531"/>
      <c r="M11" s="529"/>
      <c r="N11" s="531"/>
      <c r="O11" s="528"/>
      <c r="P11" s="528"/>
      <c r="Q11" s="529"/>
      <c r="R11" s="528"/>
      <c r="S11" s="528"/>
      <c r="T11" s="532"/>
      <c r="U11" s="532"/>
      <c r="V11" s="528"/>
      <c r="W11" s="533"/>
      <c r="X11" s="533"/>
      <c r="Y11" s="534"/>
      <c r="Z11" s="535"/>
      <c r="AA11" s="536"/>
      <c r="AB11" s="537"/>
      <c r="AC11" s="537"/>
      <c r="AD11" s="537"/>
      <c r="AE11" s="538"/>
      <c r="AF11" s="520" t="str">
        <f t="shared" ca="1" si="2"/>
        <v/>
      </c>
      <c r="AG11" s="521" t="str">
        <f t="shared" ca="1" si="3"/>
        <v/>
      </c>
      <c r="AH11" s="518" t="str">
        <f t="shared" si="4"/>
        <v>Autre</v>
      </c>
      <c r="AI11" s="522">
        <f t="shared" si="5"/>
        <v>0</v>
      </c>
      <c r="AJ11" s="522" t="str">
        <f t="shared" si="0"/>
        <v>_</v>
      </c>
      <c r="AK11" s="522" t="str">
        <f t="shared" si="6"/>
        <v>A10</v>
      </c>
      <c r="AL11" s="522">
        <f t="shared" ca="1" si="7"/>
        <v>0</v>
      </c>
      <c r="AM11" s="522">
        <f t="shared" ca="1" si="8"/>
        <v>0</v>
      </c>
      <c r="AN11" s="522">
        <f t="shared" ca="1" si="9"/>
        <v>0</v>
      </c>
      <c r="AO11" s="522">
        <f t="shared" ca="1" si="10"/>
        <v>0</v>
      </c>
      <c r="AP11" s="522">
        <f t="shared" ca="1" si="11"/>
        <v>0</v>
      </c>
      <c r="AQ11" s="522">
        <f t="shared" ca="1" si="12"/>
        <v>0</v>
      </c>
      <c r="AR11" s="522">
        <f t="shared" si="13"/>
        <v>0</v>
      </c>
      <c r="AS11" s="522">
        <f t="shared" ca="1" si="14"/>
        <v>0</v>
      </c>
      <c r="AT11" s="522">
        <f t="shared" ca="1" si="15"/>
        <v>0</v>
      </c>
      <c r="AU11" s="522">
        <f ca="1">IF(AT11=TRUE,COUNTIF(AU$2:AU10,"&gt;0")+1,0)</f>
        <v>0</v>
      </c>
      <c r="AV11" s="522">
        <f t="shared" ca="1" si="16"/>
        <v>0</v>
      </c>
      <c r="AW11" s="522">
        <f>IF(C11="x",COUNTIF(AW$2:AW10,"&gt;0")+1,0)</f>
        <v>0</v>
      </c>
    </row>
    <row r="12" spans="1:50" ht="15">
      <c r="A12" s="518" t="str">
        <f t="shared" si="1"/>
        <v>A11</v>
      </c>
      <c r="B12" s="527"/>
      <c r="C12" s="527"/>
      <c r="D12" s="527"/>
      <c r="E12" s="527"/>
      <c r="F12" s="524">
        <v>11</v>
      </c>
      <c r="G12" s="770"/>
      <c r="H12" s="528"/>
      <c r="I12" s="529"/>
      <c r="J12" s="530"/>
      <c r="K12" s="529"/>
      <c r="L12" s="531"/>
      <c r="M12" s="529"/>
      <c r="N12" s="531"/>
      <c r="O12" s="528"/>
      <c r="P12" s="528"/>
      <c r="Q12" s="529"/>
      <c r="R12" s="528"/>
      <c r="S12" s="528"/>
      <c r="T12" s="532"/>
      <c r="U12" s="532"/>
      <c r="V12" s="528"/>
      <c r="W12" s="533"/>
      <c r="X12" s="533"/>
      <c r="Y12" s="534"/>
      <c r="Z12" s="535"/>
      <c r="AA12" s="536"/>
      <c r="AB12" s="537"/>
      <c r="AC12" s="537"/>
      <c r="AD12" s="537"/>
      <c r="AE12" s="538"/>
      <c r="AF12" s="520" t="str">
        <f t="shared" ca="1" si="2"/>
        <v/>
      </c>
      <c r="AG12" s="521" t="str">
        <f t="shared" ca="1" si="3"/>
        <v/>
      </c>
      <c r="AH12" s="518" t="str">
        <f t="shared" si="4"/>
        <v>Autre</v>
      </c>
      <c r="AI12" s="522">
        <f t="shared" si="5"/>
        <v>0</v>
      </c>
      <c r="AJ12" s="522" t="str">
        <f t="shared" si="0"/>
        <v>_</v>
      </c>
      <c r="AK12" s="522" t="str">
        <f t="shared" si="6"/>
        <v>A11</v>
      </c>
      <c r="AL12" s="522">
        <f t="shared" ca="1" si="7"/>
        <v>0</v>
      </c>
      <c r="AM12" s="522">
        <f t="shared" ca="1" si="8"/>
        <v>0</v>
      </c>
      <c r="AN12" s="522">
        <f t="shared" ca="1" si="9"/>
        <v>0</v>
      </c>
      <c r="AO12" s="522">
        <f t="shared" ca="1" si="10"/>
        <v>0</v>
      </c>
      <c r="AP12" s="522">
        <f t="shared" ca="1" si="11"/>
        <v>0</v>
      </c>
      <c r="AQ12" s="522">
        <f t="shared" ca="1" si="12"/>
        <v>0</v>
      </c>
      <c r="AR12" s="522">
        <f t="shared" si="13"/>
        <v>0</v>
      </c>
      <c r="AS12" s="522">
        <f t="shared" ca="1" si="14"/>
        <v>0</v>
      </c>
      <c r="AT12" s="522">
        <f t="shared" ca="1" si="15"/>
        <v>0</v>
      </c>
      <c r="AU12" s="522">
        <f ca="1">IF(AT12=TRUE,COUNTIF(AU$2:AU11,"&gt;0")+1,0)</f>
        <v>0</v>
      </c>
      <c r="AV12" s="522">
        <f t="shared" ca="1" si="16"/>
        <v>0</v>
      </c>
      <c r="AW12" s="522">
        <f>IF(C12="x",COUNTIF(AW$2:AW11,"&gt;0")+1,0)</f>
        <v>0</v>
      </c>
    </row>
    <row r="13" spans="1:50" ht="15">
      <c r="A13" s="518" t="str">
        <f t="shared" si="1"/>
        <v>A12</v>
      </c>
      <c r="B13" s="527"/>
      <c r="C13" s="527"/>
      <c r="D13" s="527"/>
      <c r="E13" s="527"/>
      <c r="F13" s="524">
        <v>12</v>
      </c>
      <c r="G13" s="770"/>
      <c r="H13" s="528"/>
      <c r="I13" s="529"/>
      <c r="J13" s="530"/>
      <c r="K13" s="529" t="str">
        <f t="shared" ref="K12:K45" ca="1" si="17">IF(ISERROR(INDIRECT("'"&amp;A13&amp;"'!c$5")),"-",INDIRECT("'"&amp;A13&amp;"'!c$5"))</f>
        <v>-</v>
      </c>
      <c r="L13" s="531">
        <f t="shared" ref="L12:L45" ca="1" si="18">IF(ISERROR(INDIRECT("'"&amp;A13&amp;"'!c7")),0,INDIRECT("'"&amp;A13&amp;"'!c7"))</f>
        <v>0</v>
      </c>
      <c r="M13" s="529" t="str">
        <f t="shared" ref="M12:M45" ca="1" si="19">IF(ISERROR(INDIRECT("'"&amp;A13&amp;"'!d$5")),"-",INDIRECT("'"&amp;A13&amp;"'!d$5"))</f>
        <v>-</v>
      </c>
      <c r="N13" s="531">
        <f t="shared" ref="N12:N45" ca="1" si="20">IF(ISERROR(INDIRECT("'"&amp;A13&amp;"'!d7")),0,INDIRECT("'"&amp;A13&amp;"'!d7"))</f>
        <v>0</v>
      </c>
      <c r="O13" s="528"/>
      <c r="P13" s="528"/>
      <c r="Q13" s="529"/>
      <c r="R13" s="528"/>
      <c r="S13" s="528"/>
      <c r="T13" s="532"/>
      <c r="U13" s="532"/>
      <c r="V13" s="528"/>
      <c r="W13" s="533"/>
      <c r="X13" s="533"/>
      <c r="Y13" s="534"/>
      <c r="Z13" s="535"/>
      <c r="AA13" s="536"/>
      <c r="AB13" s="537"/>
      <c r="AC13" s="537"/>
      <c r="AD13" s="537"/>
      <c r="AE13" s="538"/>
      <c r="AF13" s="520" t="str">
        <f t="shared" ca="1" si="2"/>
        <v/>
      </c>
      <c r="AG13" s="521" t="str">
        <f t="shared" ca="1" si="3"/>
        <v/>
      </c>
      <c r="AH13" s="518" t="str">
        <f t="shared" si="4"/>
        <v>Autre</v>
      </c>
      <c r="AI13" s="522">
        <f t="shared" si="5"/>
        <v>0</v>
      </c>
      <c r="AJ13" s="522" t="str">
        <f t="shared" si="0"/>
        <v>_</v>
      </c>
      <c r="AK13" s="522" t="str">
        <f t="shared" si="6"/>
        <v>A12</v>
      </c>
      <c r="AL13" s="522">
        <f t="shared" ca="1" si="7"/>
        <v>0</v>
      </c>
      <c r="AM13" s="522">
        <f t="shared" ca="1" si="8"/>
        <v>0</v>
      </c>
      <c r="AN13" s="522">
        <f t="shared" ca="1" si="9"/>
        <v>0</v>
      </c>
      <c r="AO13" s="522">
        <f t="shared" ca="1" si="10"/>
        <v>0</v>
      </c>
      <c r="AP13" s="522">
        <f t="shared" ca="1" si="11"/>
        <v>0</v>
      </c>
      <c r="AQ13" s="522">
        <f t="shared" ca="1" si="12"/>
        <v>0</v>
      </c>
      <c r="AR13" s="522">
        <f t="shared" si="13"/>
        <v>0</v>
      </c>
      <c r="AS13" s="522">
        <f t="shared" ca="1" si="14"/>
        <v>0</v>
      </c>
      <c r="AT13" s="522">
        <f t="shared" ca="1" si="15"/>
        <v>0</v>
      </c>
      <c r="AU13" s="522">
        <f ca="1">IF(AT13=TRUE,COUNTIF(AU$2:AU12,"&gt;0")+1,0)</f>
        <v>0</v>
      </c>
      <c r="AV13" s="522">
        <f t="shared" ca="1" si="16"/>
        <v>0</v>
      </c>
      <c r="AW13" s="522">
        <f>IF(C13="x",COUNTIF(AW$2:AW12,"&gt;0")+1,0)</f>
        <v>0</v>
      </c>
    </row>
    <row r="14" spans="1:50" ht="15">
      <c r="A14" s="518" t="str">
        <f t="shared" si="1"/>
        <v>A13</v>
      </c>
      <c r="B14" s="527"/>
      <c r="C14" s="527"/>
      <c r="D14" s="527"/>
      <c r="E14" s="527"/>
      <c r="F14" s="524">
        <v>13</v>
      </c>
      <c r="G14" s="770"/>
      <c r="H14" s="528"/>
      <c r="I14" s="529"/>
      <c r="J14" s="530"/>
      <c r="K14" s="529" t="str">
        <f t="shared" ca="1" si="17"/>
        <v>-</v>
      </c>
      <c r="L14" s="531">
        <f t="shared" ca="1" si="18"/>
        <v>0</v>
      </c>
      <c r="M14" s="529" t="str">
        <f t="shared" ca="1" si="19"/>
        <v>-</v>
      </c>
      <c r="N14" s="531">
        <f t="shared" ca="1" si="20"/>
        <v>0</v>
      </c>
      <c r="O14" s="528"/>
      <c r="P14" s="528"/>
      <c r="Q14" s="529"/>
      <c r="R14" s="528"/>
      <c r="S14" s="528"/>
      <c r="T14" s="532"/>
      <c r="U14" s="532"/>
      <c r="V14" s="528"/>
      <c r="W14" s="533"/>
      <c r="X14" s="533"/>
      <c r="Y14" s="534"/>
      <c r="Z14" s="535"/>
      <c r="AA14" s="536"/>
      <c r="AB14" s="537"/>
      <c r="AC14" s="537"/>
      <c r="AD14" s="537"/>
      <c r="AE14" s="538"/>
      <c r="AF14" s="520" t="str">
        <f t="shared" ca="1" si="2"/>
        <v/>
      </c>
      <c r="AG14" s="521" t="str">
        <f t="shared" ca="1" si="3"/>
        <v/>
      </c>
      <c r="AH14" s="518" t="str">
        <f t="shared" si="4"/>
        <v>Autre</v>
      </c>
      <c r="AI14" s="522">
        <f t="shared" si="5"/>
        <v>0</v>
      </c>
      <c r="AJ14" s="522" t="str">
        <f t="shared" si="0"/>
        <v>_</v>
      </c>
      <c r="AK14" s="522" t="str">
        <f t="shared" si="6"/>
        <v>A13</v>
      </c>
      <c r="AL14" s="522">
        <f t="shared" ca="1" si="7"/>
        <v>0</v>
      </c>
      <c r="AM14" s="522">
        <f t="shared" ca="1" si="8"/>
        <v>0</v>
      </c>
      <c r="AN14" s="522">
        <f t="shared" ca="1" si="9"/>
        <v>0</v>
      </c>
      <c r="AO14" s="522">
        <f t="shared" ca="1" si="10"/>
        <v>0</v>
      </c>
      <c r="AP14" s="522">
        <f t="shared" ca="1" si="11"/>
        <v>0</v>
      </c>
      <c r="AQ14" s="522">
        <f t="shared" ca="1" si="12"/>
        <v>0</v>
      </c>
      <c r="AR14" s="522">
        <f t="shared" si="13"/>
        <v>0</v>
      </c>
      <c r="AS14" s="522">
        <f t="shared" ca="1" si="14"/>
        <v>0</v>
      </c>
      <c r="AT14" s="522">
        <f t="shared" ca="1" si="15"/>
        <v>0</v>
      </c>
      <c r="AU14" s="522">
        <f ca="1">IF(AT14=TRUE,COUNTIF(AU$2:AU13,"&gt;0")+1,0)</f>
        <v>0</v>
      </c>
      <c r="AV14" s="522">
        <f t="shared" ca="1" si="16"/>
        <v>0</v>
      </c>
      <c r="AW14" s="522">
        <f>IF(C14="x",COUNTIF(AW$2:AW13,"&gt;0")+1,0)</f>
        <v>0</v>
      </c>
    </row>
    <row r="15" spans="1:50" ht="15">
      <c r="A15" s="518" t="str">
        <f t="shared" si="1"/>
        <v>A14</v>
      </c>
      <c r="B15" s="527"/>
      <c r="C15" s="527"/>
      <c r="D15" s="527"/>
      <c r="E15" s="527"/>
      <c r="F15" s="524">
        <v>14</v>
      </c>
      <c r="G15" s="770"/>
      <c r="H15" s="528"/>
      <c r="I15" s="529"/>
      <c r="J15" s="530"/>
      <c r="K15" s="529" t="str">
        <f t="shared" ca="1" si="17"/>
        <v>-</v>
      </c>
      <c r="L15" s="531">
        <f t="shared" ca="1" si="18"/>
        <v>0</v>
      </c>
      <c r="M15" s="529" t="str">
        <f t="shared" ca="1" si="19"/>
        <v>-</v>
      </c>
      <c r="N15" s="531">
        <f t="shared" ca="1" si="20"/>
        <v>0</v>
      </c>
      <c r="O15" s="528"/>
      <c r="P15" s="528"/>
      <c r="Q15" s="529"/>
      <c r="R15" s="528"/>
      <c r="S15" s="528"/>
      <c r="T15" s="532"/>
      <c r="U15" s="532"/>
      <c r="V15" s="528"/>
      <c r="W15" s="533"/>
      <c r="X15" s="533"/>
      <c r="Y15" s="534"/>
      <c r="Z15" s="535"/>
      <c r="AA15" s="536"/>
      <c r="AB15" s="537"/>
      <c r="AC15" s="537"/>
      <c r="AD15" s="537"/>
      <c r="AE15" s="538"/>
      <c r="AF15" s="520" t="str">
        <f t="shared" ca="1" si="2"/>
        <v/>
      </c>
      <c r="AG15" s="521" t="str">
        <f t="shared" ca="1" si="3"/>
        <v/>
      </c>
      <c r="AH15" s="518" t="str">
        <f t="shared" si="4"/>
        <v>Autre</v>
      </c>
      <c r="AI15" s="522">
        <f t="shared" si="5"/>
        <v>0</v>
      </c>
      <c r="AJ15" s="522" t="str">
        <f t="shared" si="0"/>
        <v>_</v>
      </c>
      <c r="AK15" s="522" t="str">
        <f t="shared" si="6"/>
        <v>A14</v>
      </c>
      <c r="AL15" s="522">
        <f t="shared" ca="1" si="7"/>
        <v>0</v>
      </c>
      <c r="AM15" s="522">
        <f t="shared" ca="1" si="8"/>
        <v>0</v>
      </c>
      <c r="AN15" s="522">
        <f t="shared" ca="1" si="9"/>
        <v>0</v>
      </c>
      <c r="AO15" s="522">
        <f t="shared" ca="1" si="10"/>
        <v>0</v>
      </c>
      <c r="AP15" s="522">
        <f t="shared" ca="1" si="11"/>
        <v>0</v>
      </c>
      <c r="AQ15" s="522">
        <f t="shared" ca="1" si="12"/>
        <v>0</v>
      </c>
      <c r="AR15" s="522">
        <f t="shared" si="13"/>
        <v>0</v>
      </c>
      <c r="AS15" s="522">
        <f t="shared" ca="1" si="14"/>
        <v>0</v>
      </c>
      <c r="AT15" s="522">
        <f t="shared" ca="1" si="15"/>
        <v>0</v>
      </c>
      <c r="AU15" s="522">
        <f ca="1">IF(AT15=TRUE,COUNTIF(AU$2:AU14,"&gt;0")+1,0)</f>
        <v>0</v>
      </c>
      <c r="AV15" s="522">
        <f t="shared" ca="1" si="16"/>
        <v>0</v>
      </c>
      <c r="AW15" s="522">
        <f>IF(C15="x",COUNTIF(AW$2:AW14,"&gt;0")+1,0)</f>
        <v>0</v>
      </c>
    </row>
    <row r="16" spans="1:50" ht="15">
      <c r="A16" s="518" t="str">
        <f t="shared" si="1"/>
        <v>A15</v>
      </c>
      <c r="B16" s="527"/>
      <c r="C16" s="527"/>
      <c r="D16" s="527"/>
      <c r="E16" s="527"/>
      <c r="F16" s="524">
        <v>15</v>
      </c>
      <c r="G16" s="770"/>
      <c r="H16" s="528"/>
      <c r="I16" s="529"/>
      <c r="J16" s="530"/>
      <c r="K16" s="529" t="str">
        <f t="shared" ca="1" si="17"/>
        <v>-</v>
      </c>
      <c r="L16" s="531">
        <f t="shared" ca="1" si="18"/>
        <v>0</v>
      </c>
      <c r="M16" s="529" t="str">
        <f t="shared" ca="1" si="19"/>
        <v>-</v>
      </c>
      <c r="N16" s="531">
        <f t="shared" ca="1" si="20"/>
        <v>0</v>
      </c>
      <c r="O16" s="528"/>
      <c r="P16" s="528"/>
      <c r="Q16" s="529"/>
      <c r="R16" s="528"/>
      <c r="S16" s="528"/>
      <c r="T16" s="532"/>
      <c r="U16" s="532"/>
      <c r="V16" s="528"/>
      <c r="W16" s="533"/>
      <c r="X16" s="533"/>
      <c r="Y16" s="534"/>
      <c r="Z16" s="535"/>
      <c r="AA16" s="536"/>
      <c r="AB16" s="537"/>
      <c r="AC16" s="537"/>
      <c r="AD16" s="537"/>
      <c r="AE16" s="538"/>
      <c r="AF16" s="520" t="str">
        <f t="shared" ca="1" si="2"/>
        <v/>
      </c>
      <c r="AG16" s="521" t="str">
        <f t="shared" ca="1" si="3"/>
        <v/>
      </c>
      <c r="AH16" s="518" t="str">
        <f t="shared" si="4"/>
        <v>Autre</v>
      </c>
      <c r="AI16" s="522">
        <f t="shared" si="5"/>
        <v>0</v>
      </c>
      <c r="AJ16" s="522" t="str">
        <f t="shared" si="0"/>
        <v>_</v>
      </c>
      <c r="AK16" s="522" t="str">
        <f t="shared" si="6"/>
        <v>A15</v>
      </c>
      <c r="AL16" s="522">
        <f t="shared" ca="1" si="7"/>
        <v>0</v>
      </c>
      <c r="AM16" s="522">
        <f t="shared" ca="1" si="8"/>
        <v>0</v>
      </c>
      <c r="AN16" s="522">
        <f t="shared" ca="1" si="9"/>
        <v>0</v>
      </c>
      <c r="AO16" s="522">
        <f t="shared" ca="1" si="10"/>
        <v>0</v>
      </c>
      <c r="AP16" s="522">
        <f t="shared" ca="1" si="11"/>
        <v>0</v>
      </c>
      <c r="AQ16" s="522">
        <f t="shared" ca="1" si="12"/>
        <v>0</v>
      </c>
      <c r="AR16" s="522">
        <f t="shared" si="13"/>
        <v>0</v>
      </c>
      <c r="AS16" s="522">
        <f t="shared" ca="1" si="14"/>
        <v>0</v>
      </c>
      <c r="AT16" s="522">
        <f t="shared" ca="1" si="15"/>
        <v>0</v>
      </c>
      <c r="AU16" s="522">
        <f ca="1">IF(AT16=TRUE,COUNTIF(AU$2:AU15,"&gt;0")+1,0)</f>
        <v>0</v>
      </c>
      <c r="AV16" s="522">
        <f t="shared" ca="1" si="16"/>
        <v>0</v>
      </c>
      <c r="AW16" s="522">
        <f>IF(C16="x",COUNTIF(AW$2:AW15,"&gt;0")+1,0)</f>
        <v>0</v>
      </c>
    </row>
    <row r="17" spans="1:49" ht="15">
      <c r="A17" s="518" t="str">
        <f t="shared" si="1"/>
        <v>A16</v>
      </c>
      <c r="B17" s="527"/>
      <c r="C17" s="527"/>
      <c r="D17" s="527"/>
      <c r="E17" s="527"/>
      <c r="F17" s="524">
        <v>16</v>
      </c>
      <c r="G17" s="770"/>
      <c r="H17" s="528"/>
      <c r="I17" s="529"/>
      <c r="J17" s="530"/>
      <c r="K17" s="529" t="str">
        <f t="shared" ca="1" si="17"/>
        <v>-</v>
      </c>
      <c r="L17" s="531">
        <f t="shared" ca="1" si="18"/>
        <v>0</v>
      </c>
      <c r="M17" s="529" t="str">
        <f t="shared" ca="1" si="19"/>
        <v>-</v>
      </c>
      <c r="N17" s="531">
        <f t="shared" ca="1" si="20"/>
        <v>0</v>
      </c>
      <c r="O17" s="528"/>
      <c r="P17" s="528"/>
      <c r="Q17" s="529"/>
      <c r="R17" s="528"/>
      <c r="S17" s="528"/>
      <c r="T17" s="532"/>
      <c r="U17" s="532"/>
      <c r="V17" s="528"/>
      <c r="W17" s="533"/>
      <c r="X17" s="533"/>
      <c r="Y17" s="534"/>
      <c r="Z17" s="535"/>
      <c r="AA17" s="536"/>
      <c r="AB17" s="537"/>
      <c r="AC17" s="537"/>
      <c r="AD17" s="537"/>
      <c r="AE17" s="538"/>
      <c r="AF17" s="520" t="str">
        <f t="shared" ca="1" si="2"/>
        <v/>
      </c>
      <c r="AG17" s="521" t="str">
        <f t="shared" ca="1" si="3"/>
        <v/>
      </c>
      <c r="AH17" s="518" t="str">
        <f t="shared" si="4"/>
        <v>Autre</v>
      </c>
      <c r="AI17" s="522">
        <f t="shared" si="5"/>
        <v>0</v>
      </c>
      <c r="AJ17" s="522" t="str">
        <f t="shared" si="0"/>
        <v>_</v>
      </c>
      <c r="AK17" s="522" t="str">
        <f t="shared" si="6"/>
        <v>A16</v>
      </c>
      <c r="AL17" s="522">
        <f t="shared" ca="1" si="7"/>
        <v>0</v>
      </c>
      <c r="AM17" s="522">
        <f t="shared" ca="1" si="8"/>
        <v>0</v>
      </c>
      <c r="AN17" s="522">
        <f t="shared" ca="1" si="9"/>
        <v>0</v>
      </c>
      <c r="AO17" s="522">
        <f t="shared" ca="1" si="10"/>
        <v>0</v>
      </c>
      <c r="AP17" s="522">
        <f t="shared" ca="1" si="11"/>
        <v>0</v>
      </c>
      <c r="AQ17" s="522">
        <f t="shared" ca="1" si="12"/>
        <v>0</v>
      </c>
      <c r="AR17" s="522">
        <f t="shared" si="13"/>
        <v>0</v>
      </c>
      <c r="AS17" s="522">
        <f t="shared" ca="1" si="14"/>
        <v>0</v>
      </c>
      <c r="AT17" s="522">
        <f t="shared" ca="1" si="15"/>
        <v>0</v>
      </c>
      <c r="AU17" s="522">
        <f ca="1">IF(AT17=TRUE,COUNTIF(AU$2:AU16,"&gt;0")+1,0)</f>
        <v>0</v>
      </c>
      <c r="AV17" s="522">
        <f t="shared" ca="1" si="16"/>
        <v>0</v>
      </c>
      <c r="AW17" s="522">
        <f>IF(C17="x",COUNTIF(AW$2:AW16,"&gt;0")+1,0)</f>
        <v>0</v>
      </c>
    </row>
    <row r="18" spans="1:49" ht="15">
      <c r="A18" s="518" t="str">
        <f t="shared" si="1"/>
        <v>A17</v>
      </c>
      <c r="B18" s="527"/>
      <c r="C18" s="527"/>
      <c r="D18" s="527"/>
      <c r="E18" s="527"/>
      <c r="F18" s="524">
        <v>17</v>
      </c>
      <c r="G18" s="770"/>
      <c r="H18" s="528"/>
      <c r="I18" s="529"/>
      <c r="J18" s="530"/>
      <c r="K18" s="529" t="str">
        <f t="shared" ca="1" si="17"/>
        <v>-</v>
      </c>
      <c r="L18" s="531">
        <f t="shared" ca="1" si="18"/>
        <v>0</v>
      </c>
      <c r="M18" s="529" t="str">
        <f t="shared" ca="1" si="19"/>
        <v>-</v>
      </c>
      <c r="N18" s="531">
        <f t="shared" ca="1" si="20"/>
        <v>0</v>
      </c>
      <c r="O18" s="528"/>
      <c r="P18" s="528"/>
      <c r="Q18" s="529"/>
      <c r="R18" s="528"/>
      <c r="S18" s="528"/>
      <c r="T18" s="532"/>
      <c r="U18" s="532"/>
      <c r="V18" s="528"/>
      <c r="W18" s="533"/>
      <c r="X18" s="533"/>
      <c r="Y18" s="534"/>
      <c r="Z18" s="535"/>
      <c r="AA18" s="536"/>
      <c r="AB18" s="537"/>
      <c r="AC18" s="537"/>
      <c r="AD18" s="537"/>
      <c r="AE18" s="538"/>
      <c r="AF18" s="520" t="str">
        <f t="shared" ca="1" si="2"/>
        <v/>
      </c>
      <c r="AG18" s="521" t="str">
        <f t="shared" ca="1" si="3"/>
        <v/>
      </c>
      <c r="AH18" s="518" t="str">
        <f t="shared" si="4"/>
        <v>Autre</v>
      </c>
      <c r="AI18" s="522">
        <f t="shared" si="5"/>
        <v>0</v>
      </c>
      <c r="AJ18" s="522" t="str">
        <f t="shared" si="0"/>
        <v>_</v>
      </c>
      <c r="AK18" s="522" t="str">
        <f t="shared" si="6"/>
        <v>A17</v>
      </c>
      <c r="AL18" s="522">
        <f t="shared" ca="1" si="7"/>
        <v>0</v>
      </c>
      <c r="AM18" s="522">
        <f t="shared" ca="1" si="8"/>
        <v>0</v>
      </c>
      <c r="AN18" s="522">
        <f t="shared" ca="1" si="9"/>
        <v>0</v>
      </c>
      <c r="AO18" s="522">
        <f t="shared" ca="1" si="10"/>
        <v>0</v>
      </c>
      <c r="AP18" s="522">
        <f t="shared" ca="1" si="11"/>
        <v>0</v>
      </c>
      <c r="AQ18" s="522">
        <f t="shared" ca="1" si="12"/>
        <v>0</v>
      </c>
      <c r="AR18" s="522">
        <f t="shared" si="13"/>
        <v>0</v>
      </c>
      <c r="AS18" s="522">
        <f t="shared" ca="1" si="14"/>
        <v>0</v>
      </c>
      <c r="AT18" s="522">
        <f t="shared" ca="1" si="15"/>
        <v>0</v>
      </c>
      <c r="AU18" s="522">
        <f ca="1">IF(AT18=TRUE,COUNTIF(AU$2:AU17,"&gt;0")+1,0)</f>
        <v>0</v>
      </c>
      <c r="AV18" s="522">
        <f t="shared" ca="1" si="16"/>
        <v>0</v>
      </c>
      <c r="AW18" s="522">
        <f>IF(C18="x",COUNTIF(AW$2:AW17,"&gt;0")+1,0)</f>
        <v>0</v>
      </c>
    </row>
    <row r="19" spans="1:49" ht="15">
      <c r="A19" s="518" t="str">
        <f t="shared" si="1"/>
        <v>A18</v>
      </c>
      <c r="B19" s="527"/>
      <c r="C19" s="527"/>
      <c r="D19" s="527"/>
      <c r="E19" s="527"/>
      <c r="F19" s="524">
        <v>18</v>
      </c>
      <c r="G19" s="770"/>
      <c r="H19" s="528"/>
      <c r="I19" s="529"/>
      <c r="J19" s="530"/>
      <c r="K19" s="529" t="str">
        <f t="shared" ca="1" si="17"/>
        <v>-</v>
      </c>
      <c r="L19" s="531">
        <f t="shared" ca="1" si="18"/>
        <v>0</v>
      </c>
      <c r="M19" s="529" t="str">
        <f t="shared" ca="1" si="19"/>
        <v>-</v>
      </c>
      <c r="N19" s="531">
        <f t="shared" ca="1" si="20"/>
        <v>0</v>
      </c>
      <c r="O19" s="528"/>
      <c r="P19" s="528"/>
      <c r="Q19" s="529"/>
      <c r="R19" s="528"/>
      <c r="S19" s="528"/>
      <c r="T19" s="532"/>
      <c r="U19" s="532"/>
      <c r="V19" s="528"/>
      <c r="W19" s="533"/>
      <c r="X19" s="533"/>
      <c r="Y19" s="534"/>
      <c r="Z19" s="535"/>
      <c r="AA19" s="536"/>
      <c r="AB19" s="537"/>
      <c r="AC19" s="537"/>
      <c r="AD19" s="537"/>
      <c r="AE19" s="538"/>
      <c r="AF19" s="520" t="str">
        <f t="shared" ca="1" si="2"/>
        <v/>
      </c>
      <c r="AG19" s="521" t="str">
        <f t="shared" ca="1" si="3"/>
        <v/>
      </c>
      <c r="AH19" s="518" t="str">
        <f t="shared" si="4"/>
        <v>Autre</v>
      </c>
      <c r="AI19" s="522">
        <f t="shared" si="5"/>
        <v>0</v>
      </c>
      <c r="AJ19" s="522" t="str">
        <f t="shared" si="0"/>
        <v>_</v>
      </c>
      <c r="AK19" s="522" t="str">
        <f t="shared" si="6"/>
        <v>A18</v>
      </c>
      <c r="AL19" s="522">
        <f t="shared" ca="1" si="7"/>
        <v>0</v>
      </c>
      <c r="AM19" s="522">
        <f t="shared" ca="1" si="8"/>
        <v>0</v>
      </c>
      <c r="AN19" s="522">
        <f t="shared" ca="1" si="9"/>
        <v>0</v>
      </c>
      <c r="AO19" s="522">
        <f t="shared" ca="1" si="10"/>
        <v>0</v>
      </c>
      <c r="AP19" s="522">
        <f t="shared" ca="1" si="11"/>
        <v>0</v>
      </c>
      <c r="AQ19" s="522">
        <f t="shared" ca="1" si="12"/>
        <v>0</v>
      </c>
      <c r="AR19" s="522">
        <f t="shared" si="13"/>
        <v>0</v>
      </c>
      <c r="AS19" s="522">
        <f t="shared" ca="1" si="14"/>
        <v>0</v>
      </c>
      <c r="AT19" s="522">
        <f t="shared" ca="1" si="15"/>
        <v>0</v>
      </c>
      <c r="AU19" s="522">
        <f ca="1">IF(AT19=TRUE,COUNTIF(AU$2:AU18,"&gt;0")+1,0)</f>
        <v>0</v>
      </c>
      <c r="AV19" s="522">
        <f t="shared" ca="1" si="16"/>
        <v>0</v>
      </c>
      <c r="AW19" s="522">
        <f>IF(C19="x",COUNTIF(AW$2:AW18,"&gt;0")+1,0)</f>
        <v>0</v>
      </c>
    </row>
    <row r="20" spans="1:49" ht="15">
      <c r="A20" s="518" t="str">
        <f t="shared" si="1"/>
        <v>A19</v>
      </c>
      <c r="B20" s="527"/>
      <c r="C20" s="527"/>
      <c r="D20" s="527"/>
      <c r="E20" s="527"/>
      <c r="F20" s="524">
        <v>19</v>
      </c>
      <c r="G20" s="770"/>
      <c r="H20" s="528"/>
      <c r="I20" s="529"/>
      <c r="J20" s="530"/>
      <c r="K20" s="529" t="str">
        <f t="shared" ca="1" si="17"/>
        <v>-</v>
      </c>
      <c r="L20" s="531">
        <f t="shared" ca="1" si="18"/>
        <v>0</v>
      </c>
      <c r="M20" s="529" t="str">
        <f t="shared" ca="1" si="19"/>
        <v>-</v>
      </c>
      <c r="N20" s="531">
        <f t="shared" ca="1" si="20"/>
        <v>0</v>
      </c>
      <c r="O20" s="528"/>
      <c r="P20" s="528"/>
      <c r="Q20" s="529"/>
      <c r="R20" s="528"/>
      <c r="S20" s="528"/>
      <c r="T20" s="532"/>
      <c r="U20" s="532"/>
      <c r="V20" s="528"/>
      <c r="W20" s="533"/>
      <c r="X20" s="533"/>
      <c r="Y20" s="534"/>
      <c r="Z20" s="535"/>
      <c r="AA20" s="536"/>
      <c r="AB20" s="537"/>
      <c r="AC20" s="537"/>
      <c r="AD20" s="537"/>
      <c r="AE20" s="538"/>
      <c r="AF20" s="520" t="str">
        <f t="shared" ca="1" si="2"/>
        <v/>
      </c>
      <c r="AG20" s="521" t="str">
        <f t="shared" ca="1" si="3"/>
        <v/>
      </c>
      <c r="AH20" s="518" t="str">
        <f t="shared" si="4"/>
        <v>Autre</v>
      </c>
      <c r="AI20" s="522">
        <f t="shared" si="5"/>
        <v>0</v>
      </c>
      <c r="AJ20" s="522" t="str">
        <f t="shared" si="0"/>
        <v>_</v>
      </c>
      <c r="AK20" s="522" t="str">
        <f t="shared" si="6"/>
        <v>A19</v>
      </c>
      <c r="AL20" s="522">
        <f t="shared" ca="1" si="7"/>
        <v>0</v>
      </c>
      <c r="AM20" s="522">
        <f t="shared" ca="1" si="8"/>
        <v>0</v>
      </c>
      <c r="AN20" s="522">
        <f t="shared" ca="1" si="9"/>
        <v>0</v>
      </c>
      <c r="AO20" s="522">
        <f t="shared" ca="1" si="10"/>
        <v>0</v>
      </c>
      <c r="AP20" s="522">
        <f t="shared" ca="1" si="11"/>
        <v>0</v>
      </c>
      <c r="AQ20" s="522">
        <f t="shared" ca="1" si="12"/>
        <v>0</v>
      </c>
      <c r="AR20" s="522">
        <f t="shared" si="13"/>
        <v>0</v>
      </c>
      <c r="AS20" s="522">
        <f t="shared" ca="1" si="14"/>
        <v>0</v>
      </c>
      <c r="AT20" s="522">
        <f t="shared" ca="1" si="15"/>
        <v>0</v>
      </c>
      <c r="AU20" s="522">
        <f ca="1">IF(AT20=TRUE,COUNTIF(AU$2:AU19,"&gt;0")+1,0)</f>
        <v>0</v>
      </c>
      <c r="AV20" s="522">
        <f t="shared" ca="1" si="16"/>
        <v>0</v>
      </c>
      <c r="AW20" s="522">
        <f>IF(C20="x",COUNTIF(AW$2:AW19,"&gt;0")+1,0)</f>
        <v>0</v>
      </c>
    </row>
    <row r="21" spans="1:49" ht="15">
      <c r="A21" s="518" t="str">
        <f t="shared" si="1"/>
        <v>A20</v>
      </c>
      <c r="B21" s="527"/>
      <c r="C21" s="527"/>
      <c r="D21" s="527"/>
      <c r="E21" s="527"/>
      <c r="F21" s="524">
        <v>20</v>
      </c>
      <c r="G21" s="770"/>
      <c r="H21" s="528"/>
      <c r="I21" s="529"/>
      <c r="J21" s="530"/>
      <c r="K21" s="529" t="str">
        <f t="shared" ca="1" si="17"/>
        <v>-</v>
      </c>
      <c r="L21" s="531">
        <f t="shared" ca="1" si="18"/>
        <v>0</v>
      </c>
      <c r="M21" s="529" t="str">
        <f t="shared" ca="1" si="19"/>
        <v>-</v>
      </c>
      <c r="N21" s="531">
        <f t="shared" ca="1" si="20"/>
        <v>0</v>
      </c>
      <c r="O21" s="528"/>
      <c r="P21" s="528"/>
      <c r="Q21" s="529"/>
      <c r="R21" s="528"/>
      <c r="S21" s="528"/>
      <c r="T21" s="532"/>
      <c r="U21" s="532"/>
      <c r="V21" s="528"/>
      <c r="W21" s="533"/>
      <c r="X21" s="533"/>
      <c r="Y21" s="534"/>
      <c r="Z21" s="535"/>
      <c r="AA21" s="536"/>
      <c r="AB21" s="537"/>
      <c r="AC21" s="537"/>
      <c r="AD21" s="537"/>
      <c r="AE21" s="538"/>
      <c r="AF21" s="520" t="str">
        <f t="shared" ca="1" si="2"/>
        <v/>
      </c>
      <c r="AG21" s="521" t="str">
        <f t="shared" ca="1" si="3"/>
        <v/>
      </c>
      <c r="AH21" s="518" t="str">
        <f t="shared" si="4"/>
        <v>Autre</v>
      </c>
      <c r="AI21" s="522">
        <f t="shared" si="5"/>
        <v>0</v>
      </c>
      <c r="AJ21" s="522" t="str">
        <f t="shared" si="0"/>
        <v>_</v>
      </c>
      <c r="AK21" s="522" t="str">
        <f t="shared" si="6"/>
        <v>A20</v>
      </c>
      <c r="AL21" s="522">
        <f t="shared" ca="1" si="7"/>
        <v>0</v>
      </c>
      <c r="AM21" s="522">
        <f t="shared" ca="1" si="8"/>
        <v>0</v>
      </c>
      <c r="AN21" s="522">
        <f t="shared" ca="1" si="9"/>
        <v>0</v>
      </c>
      <c r="AO21" s="522">
        <f t="shared" ca="1" si="10"/>
        <v>0</v>
      </c>
      <c r="AP21" s="522">
        <f t="shared" ca="1" si="11"/>
        <v>0</v>
      </c>
      <c r="AQ21" s="522">
        <f t="shared" ca="1" si="12"/>
        <v>0</v>
      </c>
      <c r="AR21" s="522">
        <f t="shared" si="13"/>
        <v>0</v>
      </c>
      <c r="AS21" s="522">
        <f t="shared" ca="1" si="14"/>
        <v>0</v>
      </c>
      <c r="AT21" s="522">
        <f t="shared" ca="1" si="15"/>
        <v>0</v>
      </c>
      <c r="AU21" s="522">
        <f ca="1">IF(AT21=TRUE,COUNTIF(AU$2:AU20,"&gt;0")+1,0)</f>
        <v>0</v>
      </c>
      <c r="AV21" s="522">
        <f t="shared" ca="1" si="16"/>
        <v>0</v>
      </c>
      <c r="AW21" s="522">
        <f>IF(C21="x",COUNTIF(AW$2:AW20,"&gt;0")+1,0)</f>
        <v>0</v>
      </c>
    </row>
    <row r="22" spans="1:49" ht="15">
      <c r="A22" s="518" t="str">
        <f t="shared" si="1"/>
        <v>A21</v>
      </c>
      <c r="B22" s="527"/>
      <c r="C22" s="527"/>
      <c r="D22" s="527"/>
      <c r="E22" s="527"/>
      <c r="F22" s="524">
        <v>21</v>
      </c>
      <c r="G22" s="770"/>
      <c r="H22" s="528"/>
      <c r="I22" s="529"/>
      <c r="J22" s="530"/>
      <c r="K22" s="529" t="str">
        <f t="shared" ca="1" si="17"/>
        <v>-</v>
      </c>
      <c r="L22" s="531">
        <f t="shared" ca="1" si="18"/>
        <v>0</v>
      </c>
      <c r="M22" s="529" t="str">
        <f t="shared" ca="1" si="19"/>
        <v>-</v>
      </c>
      <c r="N22" s="531">
        <f t="shared" ca="1" si="20"/>
        <v>0</v>
      </c>
      <c r="O22" s="528"/>
      <c r="P22" s="528"/>
      <c r="Q22" s="529"/>
      <c r="R22" s="528"/>
      <c r="S22" s="528"/>
      <c r="T22" s="532"/>
      <c r="U22" s="532"/>
      <c r="V22" s="528"/>
      <c r="W22" s="533"/>
      <c r="X22" s="533"/>
      <c r="Y22" s="534"/>
      <c r="Z22" s="535"/>
      <c r="AA22" s="536"/>
      <c r="AB22" s="537"/>
      <c r="AC22" s="537"/>
      <c r="AD22" s="537"/>
      <c r="AE22" s="538"/>
      <c r="AF22" s="520" t="str">
        <f t="shared" ca="1" si="2"/>
        <v/>
      </c>
      <c r="AG22" s="521" t="str">
        <f t="shared" ca="1" si="3"/>
        <v/>
      </c>
      <c r="AH22" s="518" t="str">
        <f t="shared" si="4"/>
        <v>Autre</v>
      </c>
      <c r="AI22" s="522">
        <f t="shared" si="5"/>
        <v>0</v>
      </c>
      <c r="AJ22" s="522" t="str">
        <f t="shared" si="0"/>
        <v>_</v>
      </c>
      <c r="AK22" s="522" t="str">
        <f t="shared" si="6"/>
        <v>A21</v>
      </c>
      <c r="AL22" s="522">
        <f t="shared" ca="1" si="7"/>
        <v>0</v>
      </c>
      <c r="AM22" s="522">
        <f t="shared" ca="1" si="8"/>
        <v>0</v>
      </c>
      <c r="AN22" s="522">
        <f t="shared" ca="1" si="9"/>
        <v>0</v>
      </c>
      <c r="AO22" s="522">
        <f t="shared" ca="1" si="10"/>
        <v>0</v>
      </c>
      <c r="AP22" s="522">
        <f t="shared" ca="1" si="11"/>
        <v>0</v>
      </c>
      <c r="AQ22" s="522">
        <f t="shared" ca="1" si="12"/>
        <v>0</v>
      </c>
      <c r="AR22" s="522">
        <f t="shared" si="13"/>
        <v>0</v>
      </c>
      <c r="AS22" s="522">
        <f t="shared" ca="1" si="14"/>
        <v>0</v>
      </c>
      <c r="AT22" s="522">
        <f t="shared" ca="1" si="15"/>
        <v>0</v>
      </c>
      <c r="AU22" s="522">
        <f ca="1">IF(AT22=TRUE,COUNTIF(AU$2:AU21,"&gt;0")+1,0)</f>
        <v>0</v>
      </c>
      <c r="AV22" s="522">
        <f t="shared" ca="1" si="16"/>
        <v>0</v>
      </c>
      <c r="AW22" s="522">
        <f>IF(C22="x",COUNTIF(AW$2:AW21,"&gt;0")+1,0)</f>
        <v>0</v>
      </c>
    </row>
    <row r="23" spans="1:49" ht="15">
      <c r="A23" s="518" t="str">
        <f t="shared" si="1"/>
        <v>A22</v>
      </c>
      <c r="B23" s="527"/>
      <c r="C23" s="527"/>
      <c r="D23" s="527"/>
      <c r="E23" s="527"/>
      <c r="F23" s="524">
        <v>22</v>
      </c>
      <c r="G23" s="770"/>
      <c r="H23" s="528"/>
      <c r="I23" s="529"/>
      <c r="J23" s="530"/>
      <c r="K23" s="529" t="str">
        <f t="shared" ca="1" si="17"/>
        <v>-</v>
      </c>
      <c r="L23" s="531">
        <f t="shared" ca="1" si="18"/>
        <v>0</v>
      </c>
      <c r="M23" s="529" t="str">
        <f t="shared" ca="1" si="19"/>
        <v>-</v>
      </c>
      <c r="N23" s="531">
        <f t="shared" ca="1" si="20"/>
        <v>0</v>
      </c>
      <c r="O23" s="528"/>
      <c r="P23" s="528"/>
      <c r="Q23" s="529"/>
      <c r="R23" s="528"/>
      <c r="S23" s="528"/>
      <c r="T23" s="532"/>
      <c r="U23" s="532"/>
      <c r="V23" s="528"/>
      <c r="W23" s="533"/>
      <c r="X23" s="533"/>
      <c r="Y23" s="534"/>
      <c r="Z23" s="535"/>
      <c r="AA23" s="536"/>
      <c r="AB23" s="537"/>
      <c r="AC23" s="537"/>
      <c r="AD23" s="537"/>
      <c r="AE23" s="538"/>
      <c r="AF23" s="520" t="str">
        <f t="shared" ca="1" si="2"/>
        <v/>
      </c>
      <c r="AG23" s="521" t="str">
        <f t="shared" ca="1" si="3"/>
        <v/>
      </c>
      <c r="AH23" s="518" t="str">
        <f t="shared" si="4"/>
        <v>Autre</v>
      </c>
      <c r="AI23" s="522">
        <f t="shared" si="5"/>
        <v>0</v>
      </c>
      <c r="AJ23" s="522" t="str">
        <f t="shared" si="0"/>
        <v>_</v>
      </c>
      <c r="AK23" s="522" t="str">
        <f t="shared" si="6"/>
        <v>A22</v>
      </c>
      <c r="AL23" s="522">
        <f t="shared" ca="1" si="7"/>
        <v>0</v>
      </c>
      <c r="AM23" s="522">
        <f t="shared" ca="1" si="8"/>
        <v>0</v>
      </c>
      <c r="AN23" s="522">
        <f t="shared" ca="1" si="9"/>
        <v>0</v>
      </c>
      <c r="AO23" s="522">
        <f t="shared" ca="1" si="10"/>
        <v>0</v>
      </c>
      <c r="AP23" s="522">
        <f t="shared" ca="1" si="11"/>
        <v>0</v>
      </c>
      <c r="AQ23" s="522">
        <f t="shared" ca="1" si="12"/>
        <v>0</v>
      </c>
      <c r="AR23" s="522">
        <f t="shared" si="13"/>
        <v>0</v>
      </c>
      <c r="AS23" s="522">
        <f t="shared" ca="1" si="14"/>
        <v>0</v>
      </c>
      <c r="AT23" s="522">
        <f t="shared" ca="1" si="15"/>
        <v>0</v>
      </c>
      <c r="AU23" s="522">
        <f ca="1">IF(AT23=TRUE,COUNTIF(AU$2:AU22,"&gt;0")+1,0)</f>
        <v>0</v>
      </c>
      <c r="AV23" s="522">
        <f t="shared" ca="1" si="16"/>
        <v>0</v>
      </c>
      <c r="AW23" s="522">
        <f>IF(C23="x",COUNTIF(AW$2:AW22,"&gt;0")+1,0)</f>
        <v>0</v>
      </c>
    </row>
    <row r="24" spans="1:49" ht="15">
      <c r="A24" s="518" t="str">
        <f t="shared" si="1"/>
        <v>A23</v>
      </c>
      <c r="B24" s="527"/>
      <c r="C24" s="527"/>
      <c r="D24" s="527"/>
      <c r="E24" s="527"/>
      <c r="F24" s="524">
        <v>23</v>
      </c>
      <c r="G24" s="770"/>
      <c r="H24" s="528"/>
      <c r="I24" s="529"/>
      <c r="J24" s="530"/>
      <c r="K24" s="529" t="str">
        <f t="shared" ca="1" si="17"/>
        <v>-</v>
      </c>
      <c r="L24" s="531">
        <f t="shared" ca="1" si="18"/>
        <v>0</v>
      </c>
      <c r="M24" s="529" t="str">
        <f t="shared" ca="1" si="19"/>
        <v>-</v>
      </c>
      <c r="N24" s="531">
        <f t="shared" ca="1" si="20"/>
        <v>0</v>
      </c>
      <c r="O24" s="528"/>
      <c r="P24" s="528"/>
      <c r="Q24" s="529"/>
      <c r="R24" s="528"/>
      <c r="S24" s="528"/>
      <c r="T24" s="532"/>
      <c r="U24" s="532"/>
      <c r="V24" s="528"/>
      <c r="W24" s="533"/>
      <c r="X24" s="533"/>
      <c r="Y24" s="534"/>
      <c r="Z24" s="535"/>
      <c r="AA24" s="536"/>
      <c r="AB24" s="537"/>
      <c r="AC24" s="537"/>
      <c r="AD24" s="537"/>
      <c r="AE24" s="538"/>
      <c r="AF24" s="520" t="str">
        <f t="shared" ca="1" si="2"/>
        <v/>
      </c>
      <c r="AG24" s="521" t="str">
        <f t="shared" ca="1" si="3"/>
        <v/>
      </c>
      <c r="AH24" s="518" t="str">
        <f t="shared" si="4"/>
        <v>Autre</v>
      </c>
      <c r="AI24" s="522">
        <f t="shared" si="5"/>
        <v>0</v>
      </c>
      <c r="AJ24" s="522" t="str">
        <f t="shared" si="0"/>
        <v>_</v>
      </c>
      <c r="AK24" s="522" t="str">
        <f t="shared" si="6"/>
        <v>A23</v>
      </c>
      <c r="AL24" s="522">
        <f t="shared" ca="1" si="7"/>
        <v>0</v>
      </c>
      <c r="AM24" s="522">
        <f t="shared" ca="1" si="8"/>
        <v>0</v>
      </c>
      <c r="AN24" s="522">
        <f t="shared" ca="1" si="9"/>
        <v>0</v>
      </c>
      <c r="AO24" s="522">
        <f t="shared" ca="1" si="10"/>
        <v>0</v>
      </c>
      <c r="AP24" s="522">
        <f t="shared" ca="1" si="11"/>
        <v>0</v>
      </c>
      <c r="AQ24" s="522">
        <f t="shared" ca="1" si="12"/>
        <v>0</v>
      </c>
      <c r="AR24" s="522">
        <f t="shared" si="13"/>
        <v>0</v>
      </c>
      <c r="AS24" s="522">
        <f t="shared" ca="1" si="14"/>
        <v>0</v>
      </c>
      <c r="AT24" s="522">
        <f t="shared" ca="1" si="15"/>
        <v>0</v>
      </c>
      <c r="AU24" s="522">
        <f ca="1">IF(AT24=TRUE,COUNTIF(AU$2:AU23,"&gt;0")+1,0)</f>
        <v>0</v>
      </c>
      <c r="AV24" s="522">
        <f t="shared" ca="1" si="16"/>
        <v>0</v>
      </c>
      <c r="AW24" s="522">
        <f>IF(C24="x",COUNTIF(AW$2:AW23,"&gt;0")+1,0)</f>
        <v>0</v>
      </c>
    </row>
    <row r="25" spans="1:49" ht="15">
      <c r="A25" s="518" t="str">
        <f t="shared" si="1"/>
        <v>A24</v>
      </c>
      <c r="B25" s="527"/>
      <c r="C25" s="527"/>
      <c r="D25" s="527"/>
      <c r="E25" s="527"/>
      <c r="F25" s="524">
        <v>24</v>
      </c>
      <c r="G25" s="770"/>
      <c r="H25" s="528"/>
      <c r="I25" s="529"/>
      <c r="J25" s="530"/>
      <c r="K25" s="529" t="str">
        <f t="shared" ca="1" si="17"/>
        <v>-</v>
      </c>
      <c r="L25" s="531">
        <f t="shared" ca="1" si="18"/>
        <v>0</v>
      </c>
      <c r="M25" s="529" t="str">
        <f t="shared" ca="1" si="19"/>
        <v>-</v>
      </c>
      <c r="N25" s="531">
        <f t="shared" ca="1" si="20"/>
        <v>0</v>
      </c>
      <c r="O25" s="528"/>
      <c r="P25" s="528"/>
      <c r="Q25" s="529"/>
      <c r="R25" s="528"/>
      <c r="S25" s="528"/>
      <c r="T25" s="532"/>
      <c r="U25" s="532"/>
      <c r="V25" s="528"/>
      <c r="W25" s="533"/>
      <c r="X25" s="533"/>
      <c r="Y25" s="534"/>
      <c r="Z25" s="535"/>
      <c r="AA25" s="536"/>
      <c r="AB25" s="537"/>
      <c r="AC25" s="537"/>
      <c r="AD25" s="537"/>
      <c r="AE25" s="538"/>
      <c r="AF25" s="520" t="str">
        <f t="shared" ca="1" si="2"/>
        <v/>
      </c>
      <c r="AG25" s="521" t="str">
        <f t="shared" ca="1" si="3"/>
        <v/>
      </c>
      <c r="AH25" s="518" t="str">
        <f t="shared" si="4"/>
        <v>Autre</v>
      </c>
      <c r="AI25" s="522">
        <f t="shared" si="5"/>
        <v>0</v>
      </c>
      <c r="AJ25" s="522" t="str">
        <f t="shared" si="0"/>
        <v>_</v>
      </c>
      <c r="AK25" s="522" t="str">
        <f t="shared" si="6"/>
        <v>A24</v>
      </c>
      <c r="AL25" s="522">
        <f t="shared" ca="1" si="7"/>
        <v>0</v>
      </c>
      <c r="AM25" s="522">
        <f t="shared" ca="1" si="8"/>
        <v>0</v>
      </c>
      <c r="AN25" s="522">
        <f t="shared" ca="1" si="9"/>
        <v>0</v>
      </c>
      <c r="AO25" s="522">
        <f t="shared" ca="1" si="10"/>
        <v>0</v>
      </c>
      <c r="AP25" s="522">
        <f t="shared" ca="1" si="11"/>
        <v>0</v>
      </c>
      <c r="AQ25" s="522">
        <f t="shared" ca="1" si="12"/>
        <v>0</v>
      </c>
      <c r="AR25" s="522">
        <f t="shared" si="13"/>
        <v>0</v>
      </c>
      <c r="AS25" s="522">
        <f t="shared" ca="1" si="14"/>
        <v>0</v>
      </c>
      <c r="AT25" s="522">
        <f t="shared" ca="1" si="15"/>
        <v>0</v>
      </c>
      <c r="AU25" s="522">
        <f ca="1">IF(AT25=TRUE,COUNTIF(AU$2:AU24,"&gt;0")+1,0)</f>
        <v>0</v>
      </c>
      <c r="AV25" s="522">
        <f t="shared" ca="1" si="16"/>
        <v>0</v>
      </c>
      <c r="AW25" s="522">
        <f>IF(C25="x",COUNTIF(AW$2:AW24,"&gt;0")+1,0)</f>
        <v>0</v>
      </c>
    </row>
    <row r="26" spans="1:49" ht="15">
      <c r="A26" s="518" t="str">
        <f t="shared" si="1"/>
        <v>A25</v>
      </c>
      <c r="B26" s="527"/>
      <c r="C26" s="527"/>
      <c r="D26" s="527"/>
      <c r="E26" s="527"/>
      <c r="F26" s="524">
        <v>25</v>
      </c>
      <c r="G26" s="770"/>
      <c r="H26" s="528"/>
      <c r="I26" s="529"/>
      <c r="J26" s="530"/>
      <c r="K26" s="529" t="str">
        <f t="shared" ca="1" si="17"/>
        <v>-</v>
      </c>
      <c r="L26" s="531">
        <f t="shared" ca="1" si="18"/>
        <v>0</v>
      </c>
      <c r="M26" s="529" t="str">
        <f t="shared" ca="1" si="19"/>
        <v>-</v>
      </c>
      <c r="N26" s="531">
        <f t="shared" ca="1" si="20"/>
        <v>0</v>
      </c>
      <c r="O26" s="528"/>
      <c r="P26" s="528"/>
      <c r="Q26" s="529"/>
      <c r="R26" s="528"/>
      <c r="S26" s="528"/>
      <c r="T26" s="532"/>
      <c r="U26" s="532"/>
      <c r="V26" s="528"/>
      <c r="W26" s="533"/>
      <c r="X26" s="533"/>
      <c r="Y26" s="534"/>
      <c r="Z26" s="535"/>
      <c r="AA26" s="536"/>
      <c r="AB26" s="537"/>
      <c r="AC26" s="537"/>
      <c r="AD26" s="537"/>
      <c r="AE26" s="538"/>
      <c r="AF26" s="520" t="str">
        <f t="shared" ca="1" si="2"/>
        <v/>
      </c>
      <c r="AG26" s="521" t="str">
        <f t="shared" ca="1" si="3"/>
        <v/>
      </c>
      <c r="AH26" s="518" t="str">
        <f t="shared" si="4"/>
        <v>Autre</v>
      </c>
      <c r="AI26" s="522">
        <f t="shared" si="5"/>
        <v>0</v>
      </c>
      <c r="AJ26" s="522" t="str">
        <f t="shared" si="0"/>
        <v>_</v>
      </c>
      <c r="AK26" s="522" t="str">
        <f t="shared" si="6"/>
        <v>A25</v>
      </c>
      <c r="AL26" s="522">
        <f t="shared" ca="1" si="7"/>
        <v>0</v>
      </c>
      <c r="AM26" s="522">
        <f t="shared" ca="1" si="8"/>
        <v>0</v>
      </c>
      <c r="AN26" s="522">
        <f t="shared" ca="1" si="9"/>
        <v>0</v>
      </c>
      <c r="AO26" s="522">
        <f t="shared" ca="1" si="10"/>
        <v>0</v>
      </c>
      <c r="AP26" s="522">
        <f t="shared" ca="1" si="11"/>
        <v>0</v>
      </c>
      <c r="AQ26" s="522">
        <f t="shared" ca="1" si="12"/>
        <v>0</v>
      </c>
      <c r="AR26" s="522">
        <f t="shared" si="13"/>
        <v>0</v>
      </c>
      <c r="AS26" s="522">
        <f t="shared" ca="1" si="14"/>
        <v>0</v>
      </c>
      <c r="AT26" s="522">
        <f t="shared" ca="1" si="15"/>
        <v>0</v>
      </c>
      <c r="AU26" s="522">
        <f ca="1">IF(AT26=TRUE,COUNTIF(AU$2:AU25,"&gt;0")+1,0)</f>
        <v>0</v>
      </c>
      <c r="AV26" s="522">
        <f t="shared" ca="1" si="16"/>
        <v>0</v>
      </c>
      <c r="AW26" s="522">
        <f>IF(C26="x",COUNTIF(AW$2:AW25,"&gt;0")+1,0)</f>
        <v>0</v>
      </c>
    </row>
    <row r="27" spans="1:49" ht="15">
      <c r="A27" s="518" t="str">
        <f t="shared" si="1"/>
        <v>A26</v>
      </c>
      <c r="B27" s="527"/>
      <c r="C27" s="527"/>
      <c r="D27" s="527"/>
      <c r="E27" s="527"/>
      <c r="F27" s="524">
        <v>26</v>
      </c>
      <c r="G27" s="770"/>
      <c r="H27" s="528"/>
      <c r="I27" s="529"/>
      <c r="J27" s="530"/>
      <c r="K27" s="529" t="str">
        <f t="shared" ca="1" si="17"/>
        <v>-</v>
      </c>
      <c r="L27" s="531">
        <f t="shared" ca="1" si="18"/>
        <v>0</v>
      </c>
      <c r="M27" s="529" t="str">
        <f t="shared" ca="1" si="19"/>
        <v>-</v>
      </c>
      <c r="N27" s="531">
        <f t="shared" ca="1" si="20"/>
        <v>0</v>
      </c>
      <c r="O27" s="528"/>
      <c r="P27" s="528"/>
      <c r="Q27" s="529"/>
      <c r="R27" s="528"/>
      <c r="S27" s="528"/>
      <c r="T27" s="532"/>
      <c r="U27" s="532"/>
      <c r="V27" s="528"/>
      <c r="W27" s="533"/>
      <c r="X27" s="533"/>
      <c r="Y27" s="534"/>
      <c r="Z27" s="535"/>
      <c r="AA27" s="536"/>
      <c r="AB27" s="537"/>
      <c r="AC27" s="537"/>
      <c r="AD27" s="537"/>
      <c r="AE27" s="538"/>
      <c r="AF27" s="520" t="str">
        <f t="shared" ca="1" si="2"/>
        <v/>
      </c>
      <c r="AG27" s="521" t="str">
        <f t="shared" ca="1" si="3"/>
        <v/>
      </c>
      <c r="AH27" s="518" t="str">
        <f t="shared" si="4"/>
        <v>Autre</v>
      </c>
      <c r="AI27" s="522">
        <f t="shared" si="5"/>
        <v>0</v>
      </c>
      <c r="AJ27" s="522" t="str">
        <f t="shared" si="0"/>
        <v>_</v>
      </c>
      <c r="AK27" s="522" t="str">
        <f t="shared" si="6"/>
        <v>A26</v>
      </c>
      <c r="AL27" s="522">
        <f t="shared" ca="1" si="7"/>
        <v>0</v>
      </c>
      <c r="AM27" s="522">
        <f t="shared" ca="1" si="8"/>
        <v>0</v>
      </c>
      <c r="AN27" s="522">
        <f t="shared" ca="1" si="9"/>
        <v>0</v>
      </c>
      <c r="AO27" s="522">
        <f t="shared" ca="1" si="10"/>
        <v>0</v>
      </c>
      <c r="AP27" s="522">
        <f t="shared" ca="1" si="11"/>
        <v>0</v>
      </c>
      <c r="AQ27" s="522">
        <f t="shared" ca="1" si="12"/>
        <v>0</v>
      </c>
      <c r="AR27" s="522">
        <f t="shared" si="13"/>
        <v>0</v>
      </c>
      <c r="AS27" s="522">
        <f t="shared" ca="1" si="14"/>
        <v>0</v>
      </c>
      <c r="AT27" s="522">
        <f t="shared" ca="1" si="15"/>
        <v>0</v>
      </c>
      <c r="AU27" s="522">
        <f ca="1">IF(AT27=TRUE,COUNTIF(AU$2:AU26,"&gt;0")+1,0)</f>
        <v>0</v>
      </c>
      <c r="AV27" s="522">
        <f t="shared" ca="1" si="16"/>
        <v>0</v>
      </c>
      <c r="AW27" s="522">
        <f>IF(C27="x",COUNTIF(AW$2:AW26,"&gt;0")+1,0)</f>
        <v>0</v>
      </c>
    </row>
    <row r="28" spans="1:49" ht="15">
      <c r="A28" s="518" t="str">
        <f t="shared" si="1"/>
        <v>A27</v>
      </c>
      <c r="B28" s="527"/>
      <c r="C28" s="527"/>
      <c r="D28" s="527"/>
      <c r="E28" s="527"/>
      <c r="F28" s="524">
        <v>27</v>
      </c>
      <c r="G28" s="770"/>
      <c r="H28" s="528"/>
      <c r="I28" s="529"/>
      <c r="J28" s="530"/>
      <c r="K28" s="529" t="str">
        <f t="shared" ca="1" si="17"/>
        <v>-</v>
      </c>
      <c r="L28" s="531">
        <f t="shared" ca="1" si="18"/>
        <v>0</v>
      </c>
      <c r="M28" s="529" t="str">
        <f t="shared" ca="1" si="19"/>
        <v>-</v>
      </c>
      <c r="N28" s="531">
        <f t="shared" ca="1" si="20"/>
        <v>0</v>
      </c>
      <c r="O28" s="528"/>
      <c r="P28" s="528"/>
      <c r="Q28" s="529"/>
      <c r="R28" s="528"/>
      <c r="S28" s="528"/>
      <c r="T28" s="532"/>
      <c r="U28" s="532"/>
      <c r="V28" s="528"/>
      <c r="W28" s="533"/>
      <c r="X28" s="533"/>
      <c r="Y28" s="534"/>
      <c r="Z28" s="535"/>
      <c r="AA28" s="536"/>
      <c r="AB28" s="537"/>
      <c r="AC28" s="537"/>
      <c r="AD28" s="537"/>
      <c r="AE28" s="538"/>
      <c r="AF28" s="520" t="str">
        <f t="shared" ca="1" si="2"/>
        <v/>
      </c>
      <c r="AG28" s="521" t="str">
        <f t="shared" ca="1" si="3"/>
        <v/>
      </c>
      <c r="AH28" s="518" t="str">
        <f t="shared" si="4"/>
        <v>Autre</v>
      </c>
      <c r="AI28" s="522">
        <f t="shared" si="5"/>
        <v>0</v>
      </c>
      <c r="AJ28" s="522" t="str">
        <f t="shared" si="0"/>
        <v>_</v>
      </c>
      <c r="AK28" s="522" t="str">
        <f t="shared" si="6"/>
        <v>A27</v>
      </c>
      <c r="AL28" s="522">
        <f t="shared" ca="1" si="7"/>
        <v>0</v>
      </c>
      <c r="AM28" s="522">
        <f t="shared" ca="1" si="8"/>
        <v>0</v>
      </c>
      <c r="AN28" s="522">
        <f t="shared" ca="1" si="9"/>
        <v>0</v>
      </c>
      <c r="AO28" s="522">
        <f t="shared" ca="1" si="10"/>
        <v>0</v>
      </c>
      <c r="AP28" s="522">
        <f t="shared" ca="1" si="11"/>
        <v>0</v>
      </c>
      <c r="AQ28" s="522">
        <f t="shared" ca="1" si="12"/>
        <v>0</v>
      </c>
      <c r="AR28" s="522">
        <f t="shared" si="13"/>
        <v>0</v>
      </c>
      <c r="AS28" s="522">
        <f t="shared" ca="1" si="14"/>
        <v>0</v>
      </c>
      <c r="AT28" s="522">
        <f t="shared" ca="1" si="15"/>
        <v>0</v>
      </c>
      <c r="AU28" s="522">
        <f ca="1">IF(AT28=TRUE,COUNTIF(AU$2:AU27,"&gt;0")+1,0)</f>
        <v>0</v>
      </c>
      <c r="AV28" s="522">
        <f t="shared" ca="1" si="16"/>
        <v>0</v>
      </c>
      <c r="AW28" s="522">
        <f>IF(C28="x",COUNTIF(AW$2:AW27,"&gt;0")+1,0)</f>
        <v>0</v>
      </c>
    </row>
    <row r="29" spans="1:49" ht="15">
      <c r="A29" s="518" t="str">
        <f t="shared" si="1"/>
        <v>A28</v>
      </c>
      <c r="B29" s="527"/>
      <c r="C29" s="527"/>
      <c r="D29" s="527"/>
      <c r="E29" s="527"/>
      <c r="F29" s="524">
        <v>28</v>
      </c>
      <c r="G29" s="770"/>
      <c r="H29" s="528"/>
      <c r="I29" s="529"/>
      <c r="J29" s="530"/>
      <c r="K29" s="529" t="str">
        <f t="shared" ca="1" si="17"/>
        <v>-</v>
      </c>
      <c r="L29" s="531">
        <f t="shared" ca="1" si="18"/>
        <v>0</v>
      </c>
      <c r="M29" s="529" t="str">
        <f t="shared" ca="1" si="19"/>
        <v>-</v>
      </c>
      <c r="N29" s="531">
        <f t="shared" ca="1" si="20"/>
        <v>0</v>
      </c>
      <c r="O29" s="528"/>
      <c r="P29" s="528"/>
      <c r="Q29" s="529"/>
      <c r="R29" s="528"/>
      <c r="S29" s="528"/>
      <c r="T29" s="532"/>
      <c r="U29" s="532"/>
      <c r="V29" s="528"/>
      <c r="W29" s="533"/>
      <c r="X29" s="533"/>
      <c r="Y29" s="534"/>
      <c r="Z29" s="535"/>
      <c r="AA29" s="536"/>
      <c r="AB29" s="537"/>
      <c r="AC29" s="537"/>
      <c r="AD29" s="537"/>
      <c r="AE29" s="538"/>
      <c r="AF29" s="520" t="str">
        <f t="shared" ca="1" si="2"/>
        <v/>
      </c>
      <c r="AG29" s="521" t="str">
        <f t="shared" ca="1" si="3"/>
        <v/>
      </c>
      <c r="AH29" s="518" t="str">
        <f t="shared" si="4"/>
        <v>Autre</v>
      </c>
      <c r="AI29" s="522">
        <f t="shared" si="5"/>
        <v>0</v>
      </c>
      <c r="AJ29" s="522" t="str">
        <f t="shared" si="0"/>
        <v>_</v>
      </c>
      <c r="AK29" s="522" t="str">
        <f t="shared" si="6"/>
        <v>A28</v>
      </c>
      <c r="AL29" s="522">
        <f t="shared" ca="1" si="7"/>
        <v>0</v>
      </c>
      <c r="AM29" s="522">
        <f t="shared" ca="1" si="8"/>
        <v>0</v>
      </c>
      <c r="AN29" s="522">
        <f t="shared" ca="1" si="9"/>
        <v>0</v>
      </c>
      <c r="AO29" s="522">
        <f t="shared" ca="1" si="10"/>
        <v>0</v>
      </c>
      <c r="AP29" s="522">
        <f t="shared" ca="1" si="11"/>
        <v>0</v>
      </c>
      <c r="AQ29" s="522">
        <f t="shared" ca="1" si="12"/>
        <v>0</v>
      </c>
      <c r="AR29" s="522">
        <f t="shared" si="13"/>
        <v>0</v>
      </c>
      <c r="AS29" s="522">
        <f t="shared" ca="1" si="14"/>
        <v>0</v>
      </c>
      <c r="AT29" s="522">
        <f t="shared" ca="1" si="15"/>
        <v>0</v>
      </c>
      <c r="AU29" s="522">
        <f ca="1">IF(AT29=TRUE,COUNTIF(AU$2:AU28,"&gt;0")+1,0)</f>
        <v>0</v>
      </c>
      <c r="AV29" s="522">
        <f t="shared" ca="1" si="16"/>
        <v>0</v>
      </c>
      <c r="AW29" s="522">
        <f>IF(C29="x",COUNTIF(AW$2:AW28,"&gt;0")+1,0)</f>
        <v>0</v>
      </c>
    </row>
    <row r="30" spans="1:49" ht="15">
      <c r="A30" s="518" t="str">
        <f t="shared" si="1"/>
        <v>A29</v>
      </c>
      <c r="B30" s="527"/>
      <c r="C30" s="527"/>
      <c r="D30" s="527"/>
      <c r="E30" s="527"/>
      <c r="F30" s="524">
        <v>29</v>
      </c>
      <c r="G30" s="770"/>
      <c r="H30" s="528"/>
      <c r="I30" s="529"/>
      <c r="J30" s="530"/>
      <c r="K30" s="529" t="str">
        <f t="shared" ca="1" si="17"/>
        <v>-</v>
      </c>
      <c r="L30" s="531">
        <f t="shared" ca="1" si="18"/>
        <v>0</v>
      </c>
      <c r="M30" s="529" t="str">
        <f t="shared" ca="1" si="19"/>
        <v>-</v>
      </c>
      <c r="N30" s="531">
        <f t="shared" ca="1" si="20"/>
        <v>0</v>
      </c>
      <c r="O30" s="528"/>
      <c r="P30" s="528"/>
      <c r="Q30" s="529"/>
      <c r="R30" s="528"/>
      <c r="S30" s="528"/>
      <c r="T30" s="532"/>
      <c r="U30" s="532"/>
      <c r="V30" s="528"/>
      <c r="W30" s="533"/>
      <c r="X30" s="533"/>
      <c r="Y30" s="534"/>
      <c r="Z30" s="535"/>
      <c r="AA30" s="536"/>
      <c r="AB30" s="537"/>
      <c r="AC30" s="537"/>
      <c r="AD30" s="537"/>
      <c r="AE30" s="538"/>
      <c r="AF30" s="520" t="str">
        <f t="shared" ca="1" si="2"/>
        <v/>
      </c>
      <c r="AG30" s="521" t="str">
        <f t="shared" ca="1" si="3"/>
        <v/>
      </c>
      <c r="AH30" s="518" t="str">
        <f t="shared" si="4"/>
        <v>Autre</v>
      </c>
      <c r="AI30" s="522">
        <f t="shared" si="5"/>
        <v>0</v>
      </c>
      <c r="AJ30" s="522" t="str">
        <f t="shared" si="0"/>
        <v>_</v>
      </c>
      <c r="AK30" s="522" t="str">
        <f t="shared" si="6"/>
        <v>A29</v>
      </c>
      <c r="AL30" s="522">
        <f t="shared" ca="1" si="7"/>
        <v>0</v>
      </c>
      <c r="AM30" s="522">
        <f t="shared" ca="1" si="8"/>
        <v>0</v>
      </c>
      <c r="AN30" s="522">
        <f t="shared" ca="1" si="9"/>
        <v>0</v>
      </c>
      <c r="AO30" s="522">
        <f t="shared" ca="1" si="10"/>
        <v>0</v>
      </c>
      <c r="AP30" s="522">
        <f t="shared" ca="1" si="11"/>
        <v>0</v>
      </c>
      <c r="AQ30" s="522">
        <f t="shared" ca="1" si="12"/>
        <v>0</v>
      </c>
      <c r="AR30" s="522">
        <f t="shared" si="13"/>
        <v>0</v>
      </c>
      <c r="AS30" s="522">
        <f t="shared" ca="1" si="14"/>
        <v>0</v>
      </c>
      <c r="AT30" s="522">
        <f t="shared" ca="1" si="15"/>
        <v>0</v>
      </c>
      <c r="AU30" s="522">
        <f ca="1">IF(AT30=TRUE,COUNTIF(AU$2:AU29,"&gt;0")+1,0)</f>
        <v>0</v>
      </c>
      <c r="AV30" s="522">
        <f t="shared" ca="1" si="16"/>
        <v>0</v>
      </c>
      <c r="AW30" s="522">
        <f>IF(C30="x",COUNTIF(AW$2:AW29,"&gt;0")+1,0)</f>
        <v>0</v>
      </c>
    </row>
    <row r="31" spans="1:49" ht="15">
      <c r="A31" s="518" t="str">
        <f t="shared" si="1"/>
        <v>A30</v>
      </c>
      <c r="B31" s="527"/>
      <c r="C31" s="527"/>
      <c r="D31" s="527"/>
      <c r="E31" s="527"/>
      <c r="F31" s="524">
        <v>30</v>
      </c>
      <c r="G31" s="770"/>
      <c r="H31" s="528"/>
      <c r="I31" s="529"/>
      <c r="J31" s="530"/>
      <c r="K31" s="529" t="str">
        <f t="shared" ca="1" si="17"/>
        <v>-</v>
      </c>
      <c r="L31" s="531">
        <f t="shared" ca="1" si="18"/>
        <v>0</v>
      </c>
      <c r="M31" s="529" t="str">
        <f t="shared" ca="1" si="19"/>
        <v>-</v>
      </c>
      <c r="N31" s="531">
        <f t="shared" ca="1" si="20"/>
        <v>0</v>
      </c>
      <c r="O31" s="528"/>
      <c r="P31" s="528"/>
      <c r="Q31" s="529"/>
      <c r="R31" s="528"/>
      <c r="S31" s="528"/>
      <c r="T31" s="532"/>
      <c r="U31" s="532"/>
      <c r="V31" s="528"/>
      <c r="W31" s="533"/>
      <c r="X31" s="533"/>
      <c r="Y31" s="534"/>
      <c r="Z31" s="535"/>
      <c r="AA31" s="536"/>
      <c r="AB31" s="537"/>
      <c r="AC31" s="537"/>
      <c r="AD31" s="537"/>
      <c r="AE31" s="538"/>
      <c r="AF31" s="520" t="str">
        <f t="shared" ca="1" si="2"/>
        <v/>
      </c>
      <c r="AG31" s="521" t="str">
        <f t="shared" ca="1" si="3"/>
        <v/>
      </c>
      <c r="AH31" s="518" t="str">
        <f t="shared" si="4"/>
        <v>Autre</v>
      </c>
      <c r="AI31" s="522">
        <f t="shared" si="5"/>
        <v>0</v>
      </c>
      <c r="AJ31" s="522" t="str">
        <f t="shared" si="0"/>
        <v>_</v>
      </c>
      <c r="AK31" s="522" t="str">
        <f t="shared" si="6"/>
        <v>A30</v>
      </c>
      <c r="AL31" s="522">
        <f t="shared" ca="1" si="7"/>
        <v>0</v>
      </c>
      <c r="AM31" s="522">
        <f t="shared" ca="1" si="8"/>
        <v>0</v>
      </c>
      <c r="AN31" s="522">
        <f t="shared" ca="1" si="9"/>
        <v>0</v>
      </c>
      <c r="AO31" s="522">
        <f t="shared" ca="1" si="10"/>
        <v>0</v>
      </c>
      <c r="AP31" s="522">
        <f t="shared" ca="1" si="11"/>
        <v>0</v>
      </c>
      <c r="AQ31" s="522">
        <f t="shared" ca="1" si="12"/>
        <v>0</v>
      </c>
      <c r="AR31" s="522">
        <f t="shared" si="13"/>
        <v>0</v>
      </c>
      <c r="AS31" s="522">
        <f t="shared" ca="1" si="14"/>
        <v>0</v>
      </c>
      <c r="AT31" s="522">
        <f t="shared" ca="1" si="15"/>
        <v>0</v>
      </c>
      <c r="AU31" s="522">
        <f ca="1">IF(AT31=TRUE,COUNTIF(AU$2:AU30,"&gt;0")+1,0)</f>
        <v>0</v>
      </c>
      <c r="AV31" s="522">
        <f t="shared" ca="1" si="16"/>
        <v>0</v>
      </c>
      <c r="AW31" s="522">
        <f>IF(C31="x",COUNTIF(AW$2:AW30,"&gt;0")+1,0)</f>
        <v>0</v>
      </c>
    </row>
    <row r="32" spans="1:49" ht="15">
      <c r="A32" s="518" t="str">
        <f t="shared" si="1"/>
        <v>A31</v>
      </c>
      <c r="B32" s="527"/>
      <c r="C32" s="527"/>
      <c r="D32" s="527"/>
      <c r="E32" s="527"/>
      <c r="F32" s="524">
        <v>31</v>
      </c>
      <c r="G32" s="770"/>
      <c r="H32" s="528"/>
      <c r="I32" s="529"/>
      <c r="J32" s="530"/>
      <c r="K32" s="529" t="str">
        <f t="shared" ca="1" si="17"/>
        <v>-</v>
      </c>
      <c r="L32" s="531">
        <f t="shared" ca="1" si="18"/>
        <v>0</v>
      </c>
      <c r="M32" s="529" t="str">
        <f t="shared" ca="1" si="19"/>
        <v>-</v>
      </c>
      <c r="N32" s="531">
        <f t="shared" ca="1" si="20"/>
        <v>0</v>
      </c>
      <c r="O32" s="528"/>
      <c r="P32" s="528"/>
      <c r="Q32" s="529"/>
      <c r="R32" s="528"/>
      <c r="S32" s="528"/>
      <c r="T32" s="532"/>
      <c r="U32" s="532"/>
      <c r="V32" s="528"/>
      <c r="W32" s="533"/>
      <c r="X32" s="533"/>
      <c r="Y32" s="534"/>
      <c r="Z32" s="535"/>
      <c r="AA32" s="536"/>
      <c r="AB32" s="537"/>
      <c r="AC32" s="537"/>
      <c r="AD32" s="537"/>
      <c r="AE32" s="538"/>
      <c r="AF32" s="520" t="str">
        <f t="shared" ca="1" si="2"/>
        <v/>
      </c>
      <c r="AG32" s="521" t="str">
        <f t="shared" ca="1" si="3"/>
        <v/>
      </c>
      <c r="AH32" s="518" t="str">
        <f t="shared" si="4"/>
        <v>Autre</v>
      </c>
      <c r="AI32" s="522">
        <f t="shared" si="5"/>
        <v>0</v>
      </c>
      <c r="AJ32" s="522" t="str">
        <f t="shared" si="0"/>
        <v>_</v>
      </c>
      <c r="AK32" s="522" t="str">
        <f t="shared" si="6"/>
        <v>A31</v>
      </c>
      <c r="AL32" s="522">
        <f t="shared" ca="1" si="7"/>
        <v>0</v>
      </c>
      <c r="AM32" s="522">
        <f t="shared" ca="1" si="8"/>
        <v>0</v>
      </c>
      <c r="AN32" s="522">
        <f t="shared" ca="1" si="9"/>
        <v>0</v>
      </c>
      <c r="AO32" s="522">
        <f t="shared" ca="1" si="10"/>
        <v>0</v>
      </c>
      <c r="AP32" s="522">
        <f t="shared" ca="1" si="11"/>
        <v>0</v>
      </c>
      <c r="AQ32" s="522">
        <f t="shared" ca="1" si="12"/>
        <v>0</v>
      </c>
      <c r="AR32" s="522">
        <f t="shared" si="13"/>
        <v>0</v>
      </c>
      <c r="AS32" s="522">
        <f t="shared" ca="1" si="14"/>
        <v>0</v>
      </c>
      <c r="AT32" s="522">
        <f t="shared" ca="1" si="15"/>
        <v>0</v>
      </c>
      <c r="AU32" s="522">
        <f ca="1">IF(AT32=TRUE,COUNTIF(AU$2:AU31,"&gt;0")+1,0)</f>
        <v>0</v>
      </c>
      <c r="AV32" s="522">
        <f t="shared" ca="1" si="16"/>
        <v>0</v>
      </c>
      <c r="AW32" s="522">
        <f>IF(C32="x",COUNTIF(AW$2:AW31,"&gt;0")+1,0)</f>
        <v>0</v>
      </c>
    </row>
    <row r="33" spans="1:49" ht="15">
      <c r="A33" s="518" t="str">
        <f t="shared" si="1"/>
        <v>A32</v>
      </c>
      <c r="B33" s="527"/>
      <c r="C33" s="527"/>
      <c r="D33" s="527"/>
      <c r="E33" s="527"/>
      <c r="F33" s="524">
        <v>32</v>
      </c>
      <c r="G33" s="770"/>
      <c r="H33" s="528"/>
      <c r="I33" s="529"/>
      <c r="J33" s="530"/>
      <c r="K33" s="529" t="str">
        <f t="shared" ca="1" si="17"/>
        <v>-</v>
      </c>
      <c r="L33" s="531">
        <f t="shared" ca="1" si="18"/>
        <v>0</v>
      </c>
      <c r="M33" s="529" t="str">
        <f t="shared" ca="1" si="19"/>
        <v>-</v>
      </c>
      <c r="N33" s="531">
        <f t="shared" ca="1" si="20"/>
        <v>0</v>
      </c>
      <c r="O33" s="528"/>
      <c r="P33" s="528"/>
      <c r="Q33" s="529"/>
      <c r="R33" s="528"/>
      <c r="S33" s="528"/>
      <c r="T33" s="532"/>
      <c r="U33" s="532"/>
      <c r="V33" s="528"/>
      <c r="W33" s="533"/>
      <c r="X33" s="533"/>
      <c r="Y33" s="534"/>
      <c r="Z33" s="535"/>
      <c r="AA33" s="536"/>
      <c r="AB33" s="537"/>
      <c r="AC33" s="537"/>
      <c r="AD33" s="537"/>
      <c r="AE33" s="538"/>
      <c r="AF33" s="520" t="str">
        <f t="shared" ca="1" si="2"/>
        <v/>
      </c>
      <c r="AG33" s="521" t="str">
        <f t="shared" ca="1" si="3"/>
        <v/>
      </c>
      <c r="AH33" s="518" t="str">
        <f t="shared" si="4"/>
        <v>Autre</v>
      </c>
      <c r="AI33" s="522">
        <f t="shared" si="5"/>
        <v>0</v>
      </c>
      <c r="AJ33" s="522" t="str">
        <f t="shared" si="0"/>
        <v>_</v>
      </c>
      <c r="AK33" s="522" t="str">
        <f t="shared" si="6"/>
        <v>A32</v>
      </c>
      <c r="AL33" s="522">
        <f t="shared" ca="1" si="7"/>
        <v>0</v>
      </c>
      <c r="AM33" s="522">
        <f t="shared" ca="1" si="8"/>
        <v>0</v>
      </c>
      <c r="AN33" s="522">
        <f t="shared" ca="1" si="9"/>
        <v>0</v>
      </c>
      <c r="AO33" s="522">
        <f t="shared" ca="1" si="10"/>
        <v>0</v>
      </c>
      <c r="AP33" s="522">
        <f t="shared" ca="1" si="11"/>
        <v>0</v>
      </c>
      <c r="AQ33" s="522">
        <f t="shared" ca="1" si="12"/>
        <v>0</v>
      </c>
      <c r="AR33" s="522">
        <f t="shared" si="13"/>
        <v>0</v>
      </c>
      <c r="AS33" s="522">
        <f t="shared" ca="1" si="14"/>
        <v>0</v>
      </c>
      <c r="AT33" s="522">
        <f t="shared" ca="1" si="15"/>
        <v>0</v>
      </c>
      <c r="AU33" s="522">
        <f ca="1">IF(AT33=TRUE,COUNTIF(AU$2:AU32,"&gt;0")+1,0)</f>
        <v>0</v>
      </c>
      <c r="AV33" s="522">
        <f t="shared" ca="1" si="16"/>
        <v>0</v>
      </c>
      <c r="AW33" s="522">
        <f>IF(C33="x",COUNTIF(AW$2:AW32,"&gt;0")+1,0)</f>
        <v>0</v>
      </c>
    </row>
    <row r="34" spans="1:49" ht="15">
      <c r="A34" s="518" t="str">
        <f t="shared" si="1"/>
        <v>A33</v>
      </c>
      <c r="B34" s="527"/>
      <c r="C34" s="527"/>
      <c r="D34" s="527"/>
      <c r="E34" s="527"/>
      <c r="F34" s="524">
        <v>33</v>
      </c>
      <c r="G34" s="770"/>
      <c r="H34" s="528"/>
      <c r="I34" s="529"/>
      <c r="J34" s="530"/>
      <c r="K34" s="529" t="str">
        <f t="shared" ca="1" si="17"/>
        <v>-</v>
      </c>
      <c r="L34" s="531">
        <f t="shared" ca="1" si="18"/>
        <v>0</v>
      </c>
      <c r="M34" s="529" t="str">
        <f t="shared" ca="1" si="19"/>
        <v>-</v>
      </c>
      <c r="N34" s="531">
        <f t="shared" ca="1" si="20"/>
        <v>0</v>
      </c>
      <c r="O34" s="528"/>
      <c r="P34" s="528"/>
      <c r="Q34" s="529"/>
      <c r="R34" s="528"/>
      <c r="S34" s="528"/>
      <c r="T34" s="532"/>
      <c r="U34" s="532"/>
      <c r="V34" s="528"/>
      <c r="W34" s="533"/>
      <c r="X34" s="533"/>
      <c r="Y34" s="534"/>
      <c r="Z34" s="535"/>
      <c r="AA34" s="536"/>
      <c r="AB34" s="537"/>
      <c r="AC34" s="537"/>
      <c r="AD34" s="537"/>
      <c r="AE34" s="538"/>
      <c r="AF34" s="520" t="str">
        <f t="shared" ca="1" si="2"/>
        <v/>
      </c>
      <c r="AG34" s="521" t="str">
        <f t="shared" ca="1" si="3"/>
        <v/>
      </c>
      <c r="AH34" s="518" t="str">
        <f t="shared" si="4"/>
        <v>Autre</v>
      </c>
      <c r="AI34" s="522">
        <f t="shared" si="5"/>
        <v>0</v>
      </c>
      <c r="AJ34" s="522" t="str">
        <f t="shared" si="0"/>
        <v>_</v>
      </c>
      <c r="AK34" s="522" t="str">
        <f t="shared" si="6"/>
        <v>A33</v>
      </c>
      <c r="AL34" s="522">
        <f t="shared" ca="1" si="7"/>
        <v>0</v>
      </c>
      <c r="AM34" s="522">
        <f t="shared" ca="1" si="8"/>
        <v>0</v>
      </c>
      <c r="AN34" s="522">
        <f t="shared" ca="1" si="9"/>
        <v>0</v>
      </c>
      <c r="AO34" s="522">
        <f t="shared" ca="1" si="10"/>
        <v>0</v>
      </c>
      <c r="AP34" s="522">
        <f t="shared" ca="1" si="11"/>
        <v>0</v>
      </c>
      <c r="AQ34" s="522">
        <f t="shared" ca="1" si="12"/>
        <v>0</v>
      </c>
      <c r="AR34" s="522">
        <f t="shared" si="13"/>
        <v>0</v>
      </c>
      <c r="AS34" s="522">
        <f t="shared" ca="1" si="14"/>
        <v>0</v>
      </c>
      <c r="AT34" s="522">
        <f t="shared" ca="1" si="15"/>
        <v>0</v>
      </c>
      <c r="AU34" s="522">
        <f ca="1">IF(AT34=TRUE,COUNTIF(AU$2:AU33,"&gt;0")+1,0)</f>
        <v>0</v>
      </c>
      <c r="AV34" s="522">
        <f t="shared" ca="1" si="16"/>
        <v>0</v>
      </c>
      <c r="AW34" s="522">
        <f>IF(C34="x",COUNTIF(AW$2:AW33,"&gt;0")+1,0)</f>
        <v>0</v>
      </c>
    </row>
    <row r="35" spans="1:49" ht="15">
      <c r="A35" s="518" t="str">
        <f t="shared" si="1"/>
        <v>A34</v>
      </c>
      <c r="B35" s="527"/>
      <c r="C35" s="527"/>
      <c r="D35" s="527"/>
      <c r="E35" s="527"/>
      <c r="F35" s="524">
        <v>34</v>
      </c>
      <c r="G35" s="770"/>
      <c r="H35" s="528"/>
      <c r="I35" s="529"/>
      <c r="J35" s="530"/>
      <c r="K35" s="529" t="str">
        <f t="shared" ca="1" si="17"/>
        <v>-</v>
      </c>
      <c r="L35" s="531">
        <f t="shared" ca="1" si="18"/>
        <v>0</v>
      </c>
      <c r="M35" s="529" t="str">
        <f t="shared" ca="1" si="19"/>
        <v>-</v>
      </c>
      <c r="N35" s="531">
        <f t="shared" ca="1" si="20"/>
        <v>0</v>
      </c>
      <c r="O35" s="528"/>
      <c r="P35" s="528"/>
      <c r="Q35" s="529"/>
      <c r="R35" s="528"/>
      <c r="S35" s="528"/>
      <c r="T35" s="532"/>
      <c r="U35" s="532"/>
      <c r="V35" s="528"/>
      <c r="W35" s="533"/>
      <c r="X35" s="533"/>
      <c r="Y35" s="534"/>
      <c r="Z35" s="535"/>
      <c r="AA35" s="536"/>
      <c r="AB35" s="537"/>
      <c r="AC35" s="537"/>
      <c r="AD35" s="537"/>
      <c r="AE35" s="538"/>
      <c r="AF35" s="520" t="str">
        <f t="shared" ca="1" si="2"/>
        <v/>
      </c>
      <c r="AG35" s="521" t="str">
        <f t="shared" ca="1" si="3"/>
        <v/>
      </c>
      <c r="AH35" s="518" t="str">
        <f t="shared" si="4"/>
        <v>Autre</v>
      </c>
      <c r="AI35" s="522">
        <f t="shared" si="5"/>
        <v>0</v>
      </c>
      <c r="AJ35" s="522" t="str">
        <f t="shared" si="0"/>
        <v>_</v>
      </c>
      <c r="AK35" s="522" t="str">
        <f t="shared" si="6"/>
        <v>A34</v>
      </c>
      <c r="AL35" s="522">
        <f t="shared" ca="1" si="7"/>
        <v>0</v>
      </c>
      <c r="AM35" s="522">
        <f t="shared" ca="1" si="8"/>
        <v>0</v>
      </c>
      <c r="AN35" s="522">
        <f t="shared" ca="1" si="9"/>
        <v>0</v>
      </c>
      <c r="AO35" s="522">
        <f t="shared" ca="1" si="10"/>
        <v>0</v>
      </c>
      <c r="AP35" s="522">
        <f t="shared" ca="1" si="11"/>
        <v>0</v>
      </c>
      <c r="AQ35" s="522">
        <f t="shared" ca="1" si="12"/>
        <v>0</v>
      </c>
      <c r="AR35" s="522">
        <f t="shared" si="13"/>
        <v>0</v>
      </c>
      <c r="AS35" s="522">
        <f t="shared" ca="1" si="14"/>
        <v>0</v>
      </c>
      <c r="AT35" s="522">
        <f t="shared" ca="1" si="15"/>
        <v>0</v>
      </c>
      <c r="AU35" s="522">
        <f ca="1">IF(AT35=TRUE,COUNTIF(AU$2:AU34,"&gt;0")+1,0)</f>
        <v>0</v>
      </c>
      <c r="AV35" s="522">
        <f t="shared" ca="1" si="16"/>
        <v>0</v>
      </c>
      <c r="AW35" s="522">
        <f>IF(C35="x",COUNTIF(AW$2:AW34,"&gt;0")+1,0)</f>
        <v>0</v>
      </c>
    </row>
    <row r="36" spans="1:49" ht="15">
      <c r="A36" s="518" t="str">
        <f t="shared" si="1"/>
        <v>A35</v>
      </c>
      <c r="B36" s="527"/>
      <c r="C36" s="527"/>
      <c r="D36" s="527"/>
      <c r="E36" s="527"/>
      <c r="F36" s="524">
        <v>35</v>
      </c>
      <c r="G36" s="770"/>
      <c r="H36" s="528"/>
      <c r="I36" s="529"/>
      <c r="J36" s="530"/>
      <c r="K36" s="529" t="str">
        <f t="shared" ca="1" si="17"/>
        <v>-</v>
      </c>
      <c r="L36" s="531">
        <f t="shared" ca="1" si="18"/>
        <v>0</v>
      </c>
      <c r="M36" s="529" t="str">
        <f t="shared" ca="1" si="19"/>
        <v>-</v>
      </c>
      <c r="N36" s="531">
        <f t="shared" ca="1" si="20"/>
        <v>0</v>
      </c>
      <c r="O36" s="528"/>
      <c r="P36" s="528"/>
      <c r="Q36" s="529"/>
      <c r="R36" s="528"/>
      <c r="S36" s="528"/>
      <c r="T36" s="532"/>
      <c r="U36" s="532"/>
      <c r="V36" s="528"/>
      <c r="W36" s="533"/>
      <c r="X36" s="533"/>
      <c r="Y36" s="534"/>
      <c r="Z36" s="535"/>
      <c r="AA36" s="536"/>
      <c r="AB36" s="537"/>
      <c r="AC36" s="537"/>
      <c r="AD36" s="537"/>
      <c r="AE36" s="538"/>
      <c r="AF36" s="520" t="str">
        <f t="shared" ca="1" si="2"/>
        <v/>
      </c>
      <c r="AG36" s="521" t="str">
        <f t="shared" ca="1" si="3"/>
        <v/>
      </c>
      <c r="AH36" s="518" t="str">
        <f t="shared" si="4"/>
        <v>Autre</v>
      </c>
      <c r="AI36" s="522">
        <f t="shared" si="5"/>
        <v>0</v>
      </c>
      <c r="AJ36" s="522" t="str">
        <f t="shared" si="0"/>
        <v>_</v>
      </c>
      <c r="AK36" s="522" t="str">
        <f t="shared" si="6"/>
        <v>A35</v>
      </c>
      <c r="AL36" s="522">
        <f t="shared" ca="1" si="7"/>
        <v>0</v>
      </c>
      <c r="AM36" s="522">
        <f t="shared" ca="1" si="8"/>
        <v>0</v>
      </c>
      <c r="AN36" s="522">
        <f t="shared" ca="1" si="9"/>
        <v>0</v>
      </c>
      <c r="AO36" s="522">
        <f t="shared" ca="1" si="10"/>
        <v>0</v>
      </c>
      <c r="AP36" s="522">
        <f t="shared" ca="1" si="11"/>
        <v>0</v>
      </c>
      <c r="AQ36" s="522">
        <f t="shared" ca="1" si="12"/>
        <v>0</v>
      </c>
      <c r="AR36" s="522">
        <f t="shared" si="13"/>
        <v>0</v>
      </c>
      <c r="AS36" s="522">
        <f t="shared" ca="1" si="14"/>
        <v>0</v>
      </c>
      <c r="AT36" s="522">
        <f t="shared" ca="1" si="15"/>
        <v>0</v>
      </c>
      <c r="AU36" s="522">
        <f ca="1">IF(AT36=TRUE,COUNTIF(AU$2:AU35,"&gt;0")+1,0)</f>
        <v>0</v>
      </c>
      <c r="AV36" s="522">
        <f t="shared" ca="1" si="16"/>
        <v>0</v>
      </c>
      <c r="AW36" s="522">
        <f>IF(C36="x",COUNTIF(AW$2:AW35,"&gt;0")+1,0)</f>
        <v>0</v>
      </c>
    </row>
    <row r="37" spans="1:49" ht="15">
      <c r="A37" s="518" t="str">
        <f t="shared" si="1"/>
        <v>A36</v>
      </c>
      <c r="B37" s="527"/>
      <c r="C37" s="527"/>
      <c r="D37" s="527"/>
      <c r="E37" s="527"/>
      <c r="F37" s="524">
        <v>36</v>
      </c>
      <c r="G37" s="770"/>
      <c r="H37" s="528"/>
      <c r="I37" s="529"/>
      <c r="J37" s="530"/>
      <c r="K37" s="529" t="str">
        <f t="shared" ca="1" si="17"/>
        <v>-</v>
      </c>
      <c r="L37" s="531">
        <f t="shared" ca="1" si="18"/>
        <v>0</v>
      </c>
      <c r="M37" s="529" t="str">
        <f t="shared" ca="1" si="19"/>
        <v>-</v>
      </c>
      <c r="N37" s="531">
        <f t="shared" ca="1" si="20"/>
        <v>0</v>
      </c>
      <c r="O37" s="528"/>
      <c r="P37" s="528"/>
      <c r="Q37" s="529"/>
      <c r="R37" s="528"/>
      <c r="S37" s="528"/>
      <c r="T37" s="532"/>
      <c r="U37" s="532"/>
      <c r="V37" s="528"/>
      <c r="W37" s="533"/>
      <c r="X37" s="533"/>
      <c r="Y37" s="534"/>
      <c r="Z37" s="535"/>
      <c r="AA37" s="536"/>
      <c r="AB37" s="537"/>
      <c r="AC37" s="537"/>
      <c r="AD37" s="537"/>
      <c r="AE37" s="538"/>
      <c r="AF37" s="520" t="str">
        <f t="shared" ca="1" si="2"/>
        <v/>
      </c>
      <c r="AG37" s="521" t="str">
        <f t="shared" ca="1" si="3"/>
        <v/>
      </c>
      <c r="AH37" s="518" t="str">
        <f t="shared" si="4"/>
        <v>Autre</v>
      </c>
      <c r="AI37" s="522">
        <f t="shared" si="5"/>
        <v>0</v>
      </c>
      <c r="AJ37" s="522" t="str">
        <f t="shared" si="0"/>
        <v>_</v>
      </c>
      <c r="AK37" s="522" t="str">
        <f t="shared" si="6"/>
        <v>A36</v>
      </c>
      <c r="AL37" s="522">
        <f t="shared" ca="1" si="7"/>
        <v>0</v>
      </c>
      <c r="AM37" s="522">
        <f t="shared" ca="1" si="8"/>
        <v>0</v>
      </c>
      <c r="AN37" s="522">
        <f t="shared" ca="1" si="9"/>
        <v>0</v>
      </c>
      <c r="AO37" s="522">
        <f t="shared" ca="1" si="10"/>
        <v>0</v>
      </c>
      <c r="AP37" s="522">
        <f t="shared" ca="1" si="11"/>
        <v>0</v>
      </c>
      <c r="AQ37" s="522">
        <f t="shared" ca="1" si="12"/>
        <v>0</v>
      </c>
      <c r="AR37" s="522">
        <f t="shared" si="13"/>
        <v>0</v>
      </c>
      <c r="AS37" s="522">
        <f t="shared" ca="1" si="14"/>
        <v>0</v>
      </c>
      <c r="AT37" s="522">
        <f t="shared" ca="1" si="15"/>
        <v>0</v>
      </c>
      <c r="AU37" s="522">
        <f ca="1">IF(AT37=TRUE,COUNTIF(AU$2:AU36,"&gt;0")+1,0)</f>
        <v>0</v>
      </c>
      <c r="AV37" s="522">
        <f t="shared" ca="1" si="16"/>
        <v>0</v>
      </c>
      <c r="AW37" s="522">
        <f>IF(C37="x",COUNTIF(AW$2:AW36,"&gt;0")+1,0)</f>
        <v>0</v>
      </c>
    </row>
    <row r="38" spans="1:49" ht="15">
      <c r="A38" s="518" t="str">
        <f t="shared" si="1"/>
        <v>A37</v>
      </c>
      <c r="B38" s="527"/>
      <c r="C38" s="527"/>
      <c r="D38" s="527"/>
      <c r="E38" s="527"/>
      <c r="F38" s="524">
        <v>37</v>
      </c>
      <c r="G38" s="770"/>
      <c r="H38" s="528"/>
      <c r="I38" s="529"/>
      <c r="J38" s="530"/>
      <c r="K38" s="529" t="str">
        <f t="shared" ca="1" si="17"/>
        <v>-</v>
      </c>
      <c r="L38" s="531">
        <f t="shared" ca="1" si="18"/>
        <v>0</v>
      </c>
      <c r="M38" s="529" t="str">
        <f t="shared" ca="1" si="19"/>
        <v>-</v>
      </c>
      <c r="N38" s="531">
        <f t="shared" ca="1" si="20"/>
        <v>0</v>
      </c>
      <c r="O38" s="528"/>
      <c r="P38" s="528"/>
      <c r="Q38" s="529"/>
      <c r="R38" s="528"/>
      <c r="S38" s="528"/>
      <c r="T38" s="532"/>
      <c r="U38" s="532"/>
      <c r="V38" s="528"/>
      <c r="W38" s="533"/>
      <c r="X38" s="533"/>
      <c r="Y38" s="534"/>
      <c r="Z38" s="535"/>
      <c r="AA38" s="536"/>
      <c r="AB38" s="537"/>
      <c r="AC38" s="537"/>
      <c r="AD38" s="537"/>
      <c r="AE38" s="538"/>
      <c r="AF38" s="520" t="str">
        <f t="shared" ca="1" si="2"/>
        <v/>
      </c>
      <c r="AG38" s="521" t="str">
        <f t="shared" ca="1" si="3"/>
        <v/>
      </c>
      <c r="AH38" s="518" t="str">
        <f t="shared" si="4"/>
        <v>Autre</v>
      </c>
      <c r="AI38" s="522">
        <f t="shared" si="5"/>
        <v>0</v>
      </c>
      <c r="AJ38" s="522" t="str">
        <f t="shared" si="0"/>
        <v>_</v>
      </c>
      <c r="AK38" s="522" t="str">
        <f t="shared" si="6"/>
        <v>A37</v>
      </c>
      <c r="AL38" s="522">
        <f t="shared" ca="1" si="7"/>
        <v>0</v>
      </c>
      <c r="AM38" s="522">
        <f t="shared" ca="1" si="8"/>
        <v>0</v>
      </c>
      <c r="AN38" s="522">
        <f t="shared" ca="1" si="9"/>
        <v>0</v>
      </c>
      <c r="AO38" s="522">
        <f t="shared" ca="1" si="10"/>
        <v>0</v>
      </c>
      <c r="AP38" s="522">
        <f t="shared" ca="1" si="11"/>
        <v>0</v>
      </c>
      <c r="AQ38" s="522">
        <f t="shared" ca="1" si="12"/>
        <v>0</v>
      </c>
      <c r="AR38" s="522">
        <f t="shared" si="13"/>
        <v>0</v>
      </c>
      <c r="AS38" s="522">
        <f t="shared" ca="1" si="14"/>
        <v>0</v>
      </c>
      <c r="AT38" s="522">
        <f t="shared" ca="1" si="15"/>
        <v>0</v>
      </c>
      <c r="AU38" s="522">
        <f ca="1">IF(AT38=TRUE,COUNTIF(AU$2:AU37,"&gt;0")+1,0)</f>
        <v>0</v>
      </c>
      <c r="AV38" s="522">
        <f t="shared" ca="1" si="16"/>
        <v>0</v>
      </c>
      <c r="AW38" s="522">
        <f>IF(C38="x",COUNTIF(AW$2:AW37,"&gt;0")+1,0)</f>
        <v>0</v>
      </c>
    </row>
    <row r="39" spans="1:49" ht="15">
      <c r="A39" s="518" t="str">
        <f t="shared" si="1"/>
        <v>A38</v>
      </c>
      <c r="B39" s="527"/>
      <c r="C39" s="527"/>
      <c r="D39" s="527"/>
      <c r="E39" s="527"/>
      <c r="F39" s="524">
        <v>38</v>
      </c>
      <c r="G39" s="770"/>
      <c r="H39" s="528"/>
      <c r="I39" s="529"/>
      <c r="J39" s="530"/>
      <c r="K39" s="529" t="str">
        <f t="shared" ca="1" si="17"/>
        <v>-</v>
      </c>
      <c r="L39" s="531">
        <f t="shared" ca="1" si="18"/>
        <v>0</v>
      </c>
      <c r="M39" s="529" t="str">
        <f t="shared" ca="1" si="19"/>
        <v>-</v>
      </c>
      <c r="N39" s="531">
        <f t="shared" ca="1" si="20"/>
        <v>0</v>
      </c>
      <c r="O39" s="528"/>
      <c r="P39" s="528"/>
      <c r="Q39" s="529"/>
      <c r="R39" s="528"/>
      <c r="S39" s="528"/>
      <c r="T39" s="532"/>
      <c r="U39" s="532"/>
      <c r="V39" s="528"/>
      <c r="W39" s="533"/>
      <c r="X39" s="533"/>
      <c r="Y39" s="534"/>
      <c r="Z39" s="535"/>
      <c r="AA39" s="536"/>
      <c r="AB39" s="537"/>
      <c r="AC39" s="537"/>
      <c r="AD39" s="537"/>
      <c r="AE39" s="538"/>
      <c r="AF39" s="520" t="str">
        <f t="shared" ca="1" si="2"/>
        <v/>
      </c>
      <c r="AG39" s="521" t="str">
        <f t="shared" ca="1" si="3"/>
        <v/>
      </c>
      <c r="AH39" s="518" t="str">
        <f t="shared" si="4"/>
        <v>Autre</v>
      </c>
      <c r="AI39" s="522">
        <f t="shared" si="5"/>
        <v>0</v>
      </c>
      <c r="AJ39" s="522" t="str">
        <f t="shared" si="0"/>
        <v>_</v>
      </c>
      <c r="AK39" s="522" t="str">
        <f t="shared" si="6"/>
        <v>A38</v>
      </c>
      <c r="AL39" s="522">
        <f t="shared" ca="1" si="7"/>
        <v>0</v>
      </c>
      <c r="AM39" s="522">
        <f t="shared" ca="1" si="8"/>
        <v>0</v>
      </c>
      <c r="AN39" s="522">
        <f t="shared" ca="1" si="9"/>
        <v>0</v>
      </c>
      <c r="AO39" s="522">
        <f t="shared" ca="1" si="10"/>
        <v>0</v>
      </c>
      <c r="AP39" s="522">
        <f t="shared" ca="1" si="11"/>
        <v>0</v>
      </c>
      <c r="AQ39" s="522">
        <f t="shared" ca="1" si="12"/>
        <v>0</v>
      </c>
      <c r="AR39" s="522">
        <f t="shared" si="13"/>
        <v>0</v>
      </c>
      <c r="AS39" s="522">
        <f t="shared" ca="1" si="14"/>
        <v>0</v>
      </c>
      <c r="AT39" s="522">
        <f t="shared" ca="1" si="15"/>
        <v>0</v>
      </c>
      <c r="AU39" s="522">
        <f ca="1">IF(AT39=TRUE,COUNTIF(AU$2:AU38,"&gt;0")+1,0)</f>
        <v>0</v>
      </c>
      <c r="AV39" s="522">
        <f t="shared" ca="1" si="16"/>
        <v>0</v>
      </c>
      <c r="AW39" s="522">
        <f>IF(C39="x",COUNTIF(AW$2:AW38,"&gt;0")+1,0)</f>
        <v>0</v>
      </c>
    </row>
    <row r="40" spans="1:49" ht="15">
      <c r="A40" s="518" t="str">
        <f t="shared" si="1"/>
        <v>A39</v>
      </c>
      <c r="B40" s="527"/>
      <c r="C40" s="527"/>
      <c r="D40" s="527"/>
      <c r="E40" s="527"/>
      <c r="F40" s="524">
        <v>39</v>
      </c>
      <c r="G40" s="770"/>
      <c r="H40" s="528"/>
      <c r="I40" s="529"/>
      <c r="J40" s="530"/>
      <c r="K40" s="529" t="str">
        <f t="shared" ca="1" si="17"/>
        <v>-</v>
      </c>
      <c r="L40" s="531">
        <f t="shared" ca="1" si="18"/>
        <v>0</v>
      </c>
      <c r="M40" s="529" t="str">
        <f t="shared" ca="1" si="19"/>
        <v>-</v>
      </c>
      <c r="N40" s="531">
        <f t="shared" ca="1" si="20"/>
        <v>0</v>
      </c>
      <c r="O40" s="528"/>
      <c r="P40" s="528"/>
      <c r="Q40" s="529"/>
      <c r="R40" s="528"/>
      <c r="S40" s="528"/>
      <c r="T40" s="532"/>
      <c r="U40" s="532"/>
      <c r="V40" s="528"/>
      <c r="W40" s="533"/>
      <c r="X40" s="533"/>
      <c r="Y40" s="534"/>
      <c r="Z40" s="535"/>
      <c r="AA40" s="536"/>
      <c r="AB40" s="537"/>
      <c r="AC40" s="537"/>
      <c r="AD40" s="537"/>
      <c r="AE40" s="538"/>
      <c r="AF40" s="520" t="str">
        <f t="shared" ca="1" si="2"/>
        <v/>
      </c>
      <c r="AG40" s="521" t="str">
        <f t="shared" ca="1" si="3"/>
        <v/>
      </c>
      <c r="AH40" s="518" t="str">
        <f t="shared" si="4"/>
        <v>Autre</v>
      </c>
      <c r="AI40" s="522">
        <f t="shared" si="5"/>
        <v>0</v>
      </c>
      <c r="AJ40" s="522" t="str">
        <f t="shared" si="0"/>
        <v>_</v>
      </c>
      <c r="AK40" s="522" t="str">
        <f t="shared" si="6"/>
        <v>A39</v>
      </c>
      <c r="AL40" s="522">
        <f t="shared" ca="1" si="7"/>
        <v>0</v>
      </c>
      <c r="AM40" s="522">
        <f t="shared" ca="1" si="8"/>
        <v>0</v>
      </c>
      <c r="AN40" s="522">
        <f t="shared" ca="1" si="9"/>
        <v>0</v>
      </c>
      <c r="AO40" s="522">
        <f t="shared" ca="1" si="10"/>
        <v>0</v>
      </c>
      <c r="AP40" s="522">
        <f t="shared" ca="1" si="11"/>
        <v>0</v>
      </c>
      <c r="AQ40" s="522">
        <f t="shared" ca="1" si="12"/>
        <v>0</v>
      </c>
      <c r="AR40" s="522">
        <f t="shared" si="13"/>
        <v>0</v>
      </c>
      <c r="AS40" s="522">
        <f t="shared" ca="1" si="14"/>
        <v>0</v>
      </c>
      <c r="AT40" s="522">
        <f t="shared" ca="1" si="15"/>
        <v>0</v>
      </c>
      <c r="AU40" s="522">
        <f ca="1">IF(AT40=TRUE,COUNTIF(AU$2:AU39,"&gt;0")+1,0)</f>
        <v>0</v>
      </c>
      <c r="AV40" s="522">
        <f t="shared" ca="1" si="16"/>
        <v>0</v>
      </c>
      <c r="AW40" s="522">
        <f>IF(C40="x",COUNTIF(AW$2:AW39,"&gt;0")+1,0)</f>
        <v>0</v>
      </c>
    </row>
    <row r="41" spans="1:49" ht="15">
      <c r="A41" s="518" t="str">
        <f t="shared" si="1"/>
        <v>A40</v>
      </c>
      <c r="B41" s="527"/>
      <c r="C41" s="527"/>
      <c r="D41" s="527"/>
      <c r="E41" s="527"/>
      <c r="F41" s="524">
        <v>40</v>
      </c>
      <c r="G41" s="770"/>
      <c r="H41" s="528"/>
      <c r="I41" s="529"/>
      <c r="J41" s="530"/>
      <c r="K41" s="529" t="str">
        <f t="shared" ca="1" si="17"/>
        <v>-</v>
      </c>
      <c r="L41" s="531">
        <f t="shared" ca="1" si="18"/>
        <v>0</v>
      </c>
      <c r="M41" s="529" t="str">
        <f t="shared" ca="1" si="19"/>
        <v>-</v>
      </c>
      <c r="N41" s="531">
        <f t="shared" ca="1" si="20"/>
        <v>0</v>
      </c>
      <c r="O41" s="528"/>
      <c r="P41" s="528"/>
      <c r="Q41" s="529"/>
      <c r="R41" s="528"/>
      <c r="S41" s="528"/>
      <c r="T41" s="532"/>
      <c r="U41" s="532"/>
      <c r="V41" s="528"/>
      <c r="W41" s="533"/>
      <c r="X41" s="533"/>
      <c r="Y41" s="534"/>
      <c r="Z41" s="535"/>
      <c r="AA41" s="536"/>
      <c r="AB41" s="537"/>
      <c r="AC41" s="537"/>
      <c r="AD41" s="537"/>
      <c r="AE41" s="538"/>
      <c r="AF41" s="520" t="str">
        <f t="shared" ca="1" si="2"/>
        <v/>
      </c>
      <c r="AG41" s="521" t="str">
        <f t="shared" ca="1" si="3"/>
        <v/>
      </c>
      <c r="AH41" s="518" t="str">
        <f t="shared" si="4"/>
        <v>Autre</v>
      </c>
      <c r="AI41" s="522">
        <f t="shared" si="5"/>
        <v>0</v>
      </c>
      <c r="AJ41" s="522" t="str">
        <f t="shared" si="0"/>
        <v>_</v>
      </c>
      <c r="AK41" s="522" t="str">
        <f t="shared" si="6"/>
        <v>A40</v>
      </c>
      <c r="AL41" s="522">
        <f t="shared" ca="1" si="7"/>
        <v>0</v>
      </c>
      <c r="AM41" s="522">
        <f t="shared" ca="1" si="8"/>
        <v>0</v>
      </c>
      <c r="AN41" s="522">
        <f t="shared" ca="1" si="9"/>
        <v>0</v>
      </c>
      <c r="AO41" s="522">
        <f t="shared" ca="1" si="10"/>
        <v>0</v>
      </c>
      <c r="AP41" s="522">
        <f t="shared" ca="1" si="11"/>
        <v>0</v>
      </c>
      <c r="AQ41" s="522">
        <f t="shared" ca="1" si="12"/>
        <v>0</v>
      </c>
      <c r="AR41" s="522">
        <f t="shared" si="13"/>
        <v>0</v>
      </c>
      <c r="AS41" s="522">
        <f t="shared" ca="1" si="14"/>
        <v>0</v>
      </c>
      <c r="AT41" s="522">
        <f t="shared" ca="1" si="15"/>
        <v>0</v>
      </c>
      <c r="AU41" s="522">
        <f ca="1">IF(AT41=TRUE,COUNTIF(AU$2:AU40,"&gt;0")+1,0)</f>
        <v>0</v>
      </c>
      <c r="AV41" s="522">
        <f t="shared" ca="1" si="16"/>
        <v>0</v>
      </c>
      <c r="AW41" s="522">
        <f>IF(C41="x",COUNTIF(AW$2:AW40,"&gt;0")+1,0)</f>
        <v>0</v>
      </c>
    </row>
    <row r="42" spans="1:49" ht="15">
      <c r="A42" s="518" t="str">
        <f t="shared" si="1"/>
        <v>A41</v>
      </c>
      <c r="B42" s="527"/>
      <c r="C42" s="527"/>
      <c r="D42" s="527"/>
      <c r="E42" s="527"/>
      <c r="F42" s="524">
        <v>41</v>
      </c>
      <c r="G42" s="770"/>
      <c r="H42" s="528"/>
      <c r="I42" s="529"/>
      <c r="J42" s="530"/>
      <c r="K42" s="529" t="str">
        <f t="shared" ca="1" si="17"/>
        <v>-</v>
      </c>
      <c r="L42" s="531">
        <f t="shared" ca="1" si="18"/>
        <v>0</v>
      </c>
      <c r="M42" s="529" t="str">
        <f t="shared" ca="1" si="19"/>
        <v>-</v>
      </c>
      <c r="N42" s="531">
        <f t="shared" ca="1" si="20"/>
        <v>0</v>
      </c>
      <c r="O42" s="528"/>
      <c r="P42" s="528"/>
      <c r="Q42" s="529"/>
      <c r="R42" s="528"/>
      <c r="S42" s="528"/>
      <c r="T42" s="532"/>
      <c r="U42" s="532"/>
      <c r="V42" s="528"/>
      <c r="W42" s="533"/>
      <c r="X42" s="533"/>
      <c r="Y42" s="534"/>
      <c r="Z42" s="535"/>
      <c r="AA42" s="536"/>
      <c r="AB42" s="537"/>
      <c r="AC42" s="537"/>
      <c r="AD42" s="537"/>
      <c r="AE42" s="538"/>
      <c r="AF42" s="520" t="str">
        <f t="shared" ca="1" si="2"/>
        <v/>
      </c>
      <c r="AG42" s="521" t="str">
        <f t="shared" ca="1" si="3"/>
        <v/>
      </c>
      <c r="AH42" s="518" t="str">
        <f t="shared" si="4"/>
        <v>Autre</v>
      </c>
      <c r="AI42" s="522">
        <f t="shared" si="5"/>
        <v>0</v>
      </c>
      <c r="AJ42" s="522" t="str">
        <f t="shared" si="0"/>
        <v>_</v>
      </c>
      <c r="AK42" s="522" t="str">
        <f t="shared" si="6"/>
        <v>A41</v>
      </c>
      <c r="AL42" s="522">
        <f t="shared" ca="1" si="7"/>
        <v>0</v>
      </c>
      <c r="AM42" s="522">
        <f t="shared" ca="1" si="8"/>
        <v>0</v>
      </c>
      <c r="AN42" s="522">
        <f t="shared" ca="1" si="9"/>
        <v>0</v>
      </c>
      <c r="AO42" s="522">
        <f t="shared" ca="1" si="10"/>
        <v>0</v>
      </c>
      <c r="AP42" s="522">
        <f t="shared" ca="1" si="11"/>
        <v>0</v>
      </c>
      <c r="AQ42" s="522">
        <f t="shared" ca="1" si="12"/>
        <v>0</v>
      </c>
      <c r="AR42" s="522">
        <f t="shared" si="13"/>
        <v>0</v>
      </c>
      <c r="AS42" s="522">
        <f t="shared" ca="1" si="14"/>
        <v>0</v>
      </c>
      <c r="AT42" s="522">
        <f t="shared" ca="1" si="15"/>
        <v>0</v>
      </c>
      <c r="AU42" s="522">
        <f ca="1">IF(AT42=TRUE,COUNTIF(AU$2:AU41,"&gt;0")+1,0)</f>
        <v>0</v>
      </c>
      <c r="AV42" s="522">
        <f t="shared" ca="1" si="16"/>
        <v>0</v>
      </c>
      <c r="AW42" s="522">
        <f>IF(C42="x",COUNTIF(AW$2:AW41,"&gt;0")+1,0)</f>
        <v>0</v>
      </c>
    </row>
    <row r="43" spans="1:49" ht="15">
      <c r="A43" s="518" t="str">
        <f t="shared" si="1"/>
        <v>A42</v>
      </c>
      <c r="B43" s="527"/>
      <c r="C43" s="527"/>
      <c r="D43" s="527"/>
      <c r="E43" s="527"/>
      <c r="F43" s="524">
        <v>42</v>
      </c>
      <c r="G43" s="770"/>
      <c r="H43" s="528"/>
      <c r="I43" s="529"/>
      <c r="J43" s="530"/>
      <c r="K43" s="529" t="str">
        <f t="shared" ca="1" si="17"/>
        <v>-</v>
      </c>
      <c r="L43" s="531">
        <f t="shared" ca="1" si="18"/>
        <v>0</v>
      </c>
      <c r="M43" s="529" t="str">
        <f t="shared" ca="1" si="19"/>
        <v>-</v>
      </c>
      <c r="N43" s="531">
        <f t="shared" ca="1" si="20"/>
        <v>0</v>
      </c>
      <c r="O43" s="528"/>
      <c r="P43" s="528"/>
      <c r="Q43" s="529"/>
      <c r="R43" s="528"/>
      <c r="S43" s="528"/>
      <c r="T43" s="532"/>
      <c r="U43" s="532"/>
      <c r="V43" s="528"/>
      <c r="W43" s="533"/>
      <c r="X43" s="533"/>
      <c r="Y43" s="534"/>
      <c r="Z43" s="535"/>
      <c r="AA43" s="536"/>
      <c r="AB43" s="537"/>
      <c r="AC43" s="537"/>
      <c r="AD43" s="537"/>
      <c r="AE43" s="538"/>
      <c r="AF43" s="520" t="str">
        <f t="shared" ca="1" si="2"/>
        <v/>
      </c>
      <c r="AG43" s="521" t="str">
        <f t="shared" ca="1" si="3"/>
        <v/>
      </c>
      <c r="AH43" s="518" t="str">
        <f t="shared" si="4"/>
        <v>Autre</v>
      </c>
      <c r="AI43" s="522">
        <f t="shared" si="5"/>
        <v>0</v>
      </c>
      <c r="AJ43" s="522" t="str">
        <f t="shared" si="0"/>
        <v>_</v>
      </c>
      <c r="AK43" s="522" t="str">
        <f t="shared" si="6"/>
        <v>A42</v>
      </c>
      <c r="AL43" s="522">
        <f t="shared" ca="1" si="7"/>
        <v>0</v>
      </c>
      <c r="AM43" s="522">
        <f t="shared" ca="1" si="8"/>
        <v>0</v>
      </c>
      <c r="AN43" s="522">
        <f t="shared" ca="1" si="9"/>
        <v>0</v>
      </c>
      <c r="AO43" s="522">
        <f t="shared" ca="1" si="10"/>
        <v>0</v>
      </c>
      <c r="AP43" s="522">
        <f t="shared" ca="1" si="11"/>
        <v>0</v>
      </c>
      <c r="AQ43" s="522">
        <f t="shared" ca="1" si="12"/>
        <v>0</v>
      </c>
      <c r="AR43" s="522">
        <f t="shared" si="13"/>
        <v>0</v>
      </c>
      <c r="AS43" s="522">
        <f t="shared" ca="1" si="14"/>
        <v>0</v>
      </c>
      <c r="AT43" s="522">
        <f t="shared" ca="1" si="15"/>
        <v>0</v>
      </c>
      <c r="AU43" s="522">
        <f ca="1">IF(AT43=TRUE,COUNTIF(AU$2:AU42,"&gt;0")+1,0)</f>
        <v>0</v>
      </c>
      <c r="AV43" s="522">
        <f t="shared" ca="1" si="16"/>
        <v>0</v>
      </c>
      <c r="AW43" s="522">
        <f>IF(C43="x",COUNTIF(AW$2:AW42,"&gt;0")+1,0)</f>
        <v>0</v>
      </c>
    </row>
    <row r="44" spans="1:49" ht="15">
      <c r="A44" s="518" t="str">
        <f t="shared" si="1"/>
        <v>A43</v>
      </c>
      <c r="B44" s="527"/>
      <c r="C44" s="527"/>
      <c r="D44" s="527"/>
      <c r="E44" s="527"/>
      <c r="F44" s="524">
        <v>43</v>
      </c>
      <c r="G44" s="770"/>
      <c r="H44" s="528"/>
      <c r="I44" s="529"/>
      <c r="J44" s="530"/>
      <c r="K44" s="529" t="str">
        <f t="shared" ca="1" si="17"/>
        <v>-</v>
      </c>
      <c r="L44" s="531">
        <f t="shared" ca="1" si="18"/>
        <v>0</v>
      </c>
      <c r="M44" s="529" t="str">
        <f t="shared" ca="1" si="19"/>
        <v>-</v>
      </c>
      <c r="N44" s="531">
        <f t="shared" ca="1" si="20"/>
        <v>0</v>
      </c>
      <c r="O44" s="528"/>
      <c r="P44" s="528"/>
      <c r="Q44" s="529"/>
      <c r="R44" s="528"/>
      <c r="S44" s="528"/>
      <c r="T44" s="532"/>
      <c r="U44" s="532"/>
      <c r="V44" s="528"/>
      <c r="W44" s="533"/>
      <c r="X44" s="533"/>
      <c r="Y44" s="534"/>
      <c r="Z44" s="535"/>
      <c r="AA44" s="536"/>
      <c r="AB44" s="537"/>
      <c r="AC44" s="537"/>
      <c r="AD44" s="537"/>
      <c r="AE44" s="538"/>
      <c r="AF44" s="520" t="str">
        <f t="shared" ca="1" si="2"/>
        <v/>
      </c>
      <c r="AG44" s="521" t="str">
        <f t="shared" ca="1" si="3"/>
        <v/>
      </c>
      <c r="AH44" s="518" t="str">
        <f t="shared" si="4"/>
        <v>Autre</v>
      </c>
      <c r="AI44" s="522">
        <f t="shared" si="5"/>
        <v>0</v>
      </c>
      <c r="AJ44" s="522" t="str">
        <f t="shared" si="0"/>
        <v>_</v>
      </c>
      <c r="AK44" s="522" t="str">
        <f t="shared" si="6"/>
        <v>A43</v>
      </c>
      <c r="AL44" s="522">
        <f t="shared" ca="1" si="7"/>
        <v>0</v>
      </c>
      <c r="AM44" s="522">
        <f t="shared" ca="1" si="8"/>
        <v>0</v>
      </c>
      <c r="AN44" s="522">
        <f t="shared" ca="1" si="9"/>
        <v>0</v>
      </c>
      <c r="AO44" s="522">
        <f t="shared" ca="1" si="10"/>
        <v>0</v>
      </c>
      <c r="AP44" s="522">
        <f t="shared" ca="1" si="11"/>
        <v>0</v>
      </c>
      <c r="AQ44" s="522">
        <f t="shared" ca="1" si="12"/>
        <v>0</v>
      </c>
      <c r="AR44" s="522">
        <f t="shared" si="13"/>
        <v>0</v>
      </c>
      <c r="AS44" s="522">
        <f t="shared" ca="1" si="14"/>
        <v>0</v>
      </c>
      <c r="AT44" s="522">
        <f t="shared" ca="1" si="15"/>
        <v>0</v>
      </c>
      <c r="AU44" s="522">
        <f ca="1">IF(AT44=TRUE,COUNTIF(AU$2:AU43,"&gt;0")+1,0)</f>
        <v>0</v>
      </c>
      <c r="AV44" s="522">
        <f t="shared" ca="1" si="16"/>
        <v>0</v>
      </c>
      <c r="AW44" s="522">
        <f>IF(C44="x",COUNTIF(AW$2:AW43,"&gt;0")+1,0)</f>
        <v>0</v>
      </c>
    </row>
    <row r="45" spans="1:49" ht="15">
      <c r="A45" s="518" t="str">
        <f t="shared" si="1"/>
        <v>A44</v>
      </c>
      <c r="B45" s="527"/>
      <c r="C45" s="527"/>
      <c r="D45" s="527"/>
      <c r="E45" s="527"/>
      <c r="F45" s="524">
        <v>44</v>
      </c>
      <c r="G45" s="770"/>
      <c r="H45" s="528"/>
      <c r="I45" s="529"/>
      <c r="J45" s="530"/>
      <c r="K45" s="529" t="str">
        <f t="shared" ca="1" si="17"/>
        <v>-</v>
      </c>
      <c r="L45" s="531">
        <f t="shared" ca="1" si="18"/>
        <v>0</v>
      </c>
      <c r="M45" s="529" t="str">
        <f t="shared" ca="1" si="19"/>
        <v>-</v>
      </c>
      <c r="N45" s="531">
        <f t="shared" ca="1" si="20"/>
        <v>0</v>
      </c>
      <c r="O45" s="528"/>
      <c r="P45" s="528"/>
      <c r="Q45" s="529"/>
      <c r="R45" s="528"/>
      <c r="S45" s="528"/>
      <c r="T45" s="532"/>
      <c r="U45" s="532"/>
      <c r="V45" s="528"/>
      <c r="W45" s="533"/>
      <c r="X45" s="533"/>
      <c r="Y45" s="534"/>
      <c r="Z45" s="535"/>
      <c r="AA45" s="536"/>
      <c r="AB45" s="537"/>
      <c r="AC45" s="537"/>
      <c r="AD45" s="537"/>
      <c r="AE45" s="538"/>
      <c r="AF45" s="520" t="str">
        <f t="shared" ca="1" si="2"/>
        <v/>
      </c>
      <c r="AG45" s="521" t="str">
        <f t="shared" ca="1" si="3"/>
        <v/>
      </c>
      <c r="AH45" s="518" t="str">
        <f t="shared" si="4"/>
        <v>Autre</v>
      </c>
      <c r="AI45" s="522">
        <f t="shared" si="5"/>
        <v>0</v>
      </c>
      <c r="AJ45" s="522" t="str">
        <f t="shared" si="0"/>
        <v>_</v>
      </c>
      <c r="AK45" s="522" t="str">
        <f t="shared" si="6"/>
        <v>A44</v>
      </c>
      <c r="AL45" s="522">
        <f t="shared" ca="1" si="7"/>
        <v>0</v>
      </c>
      <c r="AM45" s="522">
        <f t="shared" ca="1" si="8"/>
        <v>0</v>
      </c>
      <c r="AN45" s="522">
        <f t="shared" ca="1" si="9"/>
        <v>0</v>
      </c>
      <c r="AO45" s="522">
        <f t="shared" ca="1" si="10"/>
        <v>0</v>
      </c>
      <c r="AP45" s="522">
        <f t="shared" ca="1" si="11"/>
        <v>0</v>
      </c>
      <c r="AQ45" s="522">
        <f t="shared" ca="1" si="12"/>
        <v>0</v>
      </c>
      <c r="AR45" s="522">
        <f t="shared" si="13"/>
        <v>0</v>
      </c>
      <c r="AS45" s="522">
        <f t="shared" ca="1" si="14"/>
        <v>0</v>
      </c>
      <c r="AT45" s="522">
        <f t="shared" ca="1" si="15"/>
        <v>0</v>
      </c>
      <c r="AU45" s="522">
        <f ca="1">IF(AT45=TRUE,COUNTIF(AU$2:AU44,"&gt;0")+1,0)</f>
        <v>0</v>
      </c>
      <c r="AV45" s="522">
        <f t="shared" ca="1" si="16"/>
        <v>0</v>
      </c>
      <c r="AW45" s="522">
        <f>IF(C45="x",COUNTIF(AW$2:AW44,"&gt;0")+1,0)</f>
        <v>0</v>
      </c>
    </row>
    <row r="46" spans="1:49" ht="15">
      <c r="A46" s="518" t="str">
        <f t="shared" si="1"/>
        <v>A45</v>
      </c>
      <c r="B46" s="527"/>
      <c r="C46" s="527"/>
      <c r="D46" s="527"/>
      <c r="E46" s="527"/>
      <c r="F46" s="524">
        <v>45</v>
      </c>
      <c r="G46" s="770"/>
      <c r="H46" s="528"/>
      <c r="I46" s="529"/>
      <c r="J46" s="530"/>
      <c r="K46" s="529"/>
      <c r="L46" s="531"/>
      <c r="M46" s="529"/>
      <c r="N46" s="531"/>
      <c r="O46" s="528"/>
      <c r="P46" s="528"/>
      <c r="Q46" s="529"/>
      <c r="R46" s="528"/>
      <c r="S46" s="528"/>
      <c r="T46" s="532"/>
      <c r="U46" s="532"/>
      <c r="V46" s="528"/>
      <c r="W46" s="533"/>
      <c r="X46" s="533"/>
      <c r="Y46" s="534"/>
      <c r="Z46" s="535"/>
      <c r="AA46" s="536"/>
      <c r="AB46" s="537"/>
      <c r="AC46" s="537"/>
      <c r="AD46" s="537"/>
      <c r="AE46" s="538"/>
      <c r="AF46" s="520"/>
      <c r="AG46" s="521"/>
      <c r="AH46" s="518" t="str">
        <f t="shared" si="4"/>
        <v>Autre</v>
      </c>
      <c r="AI46" s="522">
        <f t="shared" si="5"/>
        <v>0</v>
      </c>
      <c r="AJ46" s="522" t="str">
        <f t="shared" ref="AJ46:AJ69" si="21">CONCATENATE(Y46,"_",AA46)</f>
        <v>_</v>
      </c>
      <c r="AK46" s="522" t="str">
        <f t="shared" ref="AK46:AK69" si="22">CONCATENATE("A",F46)</f>
        <v>A45</v>
      </c>
      <c r="AL46" s="522">
        <f t="shared" ref="AL46:AL69" ca="1" si="23">IF(ISERROR(INDIRECT("'"&amp;A46&amp;"'!b$21")),0,INDIRECT("'"&amp;A46&amp;"'!b$21"))</f>
        <v>0</v>
      </c>
      <c r="AM46" s="522">
        <f t="shared" ref="AM46:AM69" ca="1" si="24">IF(ISERROR(INDIRECT("'"&amp;A46&amp;"'!b$7")),0,IF(AND(I46&lt;&gt;0,INDIRECT("'"&amp;A46&amp;"'!b$7")=0),1,0)+IF(AND(K46&lt;&gt;0,INDIRECT("'"&amp;A46&amp;"'!c$7")=0),1,0)+IF(AND(M46&lt;&gt;0,INDIRECT("'"&amp;A46&amp;"'!b$7")=0),1,0))</f>
        <v>0</v>
      </c>
      <c r="AN46" s="522">
        <f t="shared" ref="AN46:AN69" ca="1" si="25">IF(AM46&lt;&gt;0,1,0)</f>
        <v>0</v>
      </c>
      <c r="AO46" s="522">
        <f t="shared" ref="AO46:AO69" ca="1" si="26">IF(ISERROR(INDIRECT("'"&amp;A46&amp;"'!b$28")),0,IF(INDIRECT("'"&amp;A46&amp;"'!b$28")=0,1,0))</f>
        <v>0</v>
      </c>
      <c r="AP46" s="522">
        <f t="shared" ref="AP46:AP69" ca="1" si="27">IF(IF(ISERROR(INDIRECT("'"&amp;A46&amp;"'!b$28")),0,INDIRECT("'"&amp;A46&amp;"'!b$28"))=0,0,IF(ISERROR(INDIRECT("'"&amp;A46&amp;"'!b$29")),0,INDIRECT("'"&amp;A46&amp;"'!b$29"))/IF(ISERROR(INDIRECT("'"&amp;A46&amp;"'!b$28")),0,INDIRECT("'"&amp;A46&amp;"'!b$28")))</f>
        <v>0</v>
      </c>
      <c r="AQ46" s="522">
        <f t="shared" ref="AQ46:AQ69" ca="1" si="28">IF(ISERROR(INDIRECT("'"&amp;A46&amp;"'!E$2")),0,INDIRECT("'"&amp;A46&amp;"'!E$2"))</f>
        <v>0</v>
      </c>
      <c r="AR46" s="522">
        <f t="shared" ref="AR46:AR69" si="29">IF(X46=0,0,Z46/X46)</f>
        <v>0</v>
      </c>
      <c r="AS46" s="522">
        <f t="shared" ref="AS46:AS69" ca="1" si="30">IF(ISERROR(INDIRECT("'"&amp;A46&amp;"'!e$2")),0,INDIRECT("'"&amp;A46&amp;"'!e$2"))</f>
        <v>0</v>
      </c>
      <c r="AT46" s="522">
        <f t="shared" ref="AT46:AT69" ca="1" si="31">IF(ISERROR(INDIRECT("'"&amp;A46&amp;"'!B$3")),0,INDIRECT("'"&amp;A46&amp;"'!B$3"))</f>
        <v>0</v>
      </c>
      <c r="AU46" s="522">
        <f ca="1">IF(AT46=TRUE,COUNTIF(AU$2:AU45,"&gt;0")+1,0)</f>
        <v>0</v>
      </c>
      <c r="AV46" s="522">
        <f t="shared" ref="AV46:AV69" ca="1" si="32">IF(ISERROR(INDIRECT("'"&amp;A46&amp;"'!e$3")),0,INDIRECT("'"&amp;A46&amp;"'!e$3"))</f>
        <v>0</v>
      </c>
      <c r="AW46" s="522">
        <f>IF(C46="x",COUNTIF(AW$2:AW45,"&gt;0")+1,0)</f>
        <v>0</v>
      </c>
    </row>
    <row r="47" spans="1:49" ht="15">
      <c r="A47" s="518" t="str">
        <f t="shared" si="1"/>
        <v>A46</v>
      </c>
      <c r="B47" s="527"/>
      <c r="C47" s="527"/>
      <c r="D47" s="527"/>
      <c r="E47" s="527"/>
      <c r="F47" s="524">
        <v>46</v>
      </c>
      <c r="G47" s="770"/>
      <c r="H47" s="528"/>
      <c r="I47" s="529"/>
      <c r="J47" s="530"/>
      <c r="K47" s="529"/>
      <c r="L47" s="531"/>
      <c r="M47" s="529"/>
      <c r="N47" s="531"/>
      <c r="O47" s="528"/>
      <c r="P47" s="528"/>
      <c r="Q47" s="529"/>
      <c r="R47" s="528"/>
      <c r="S47" s="528"/>
      <c r="T47" s="532"/>
      <c r="U47" s="532"/>
      <c r="V47" s="528"/>
      <c r="W47" s="533"/>
      <c r="X47" s="533"/>
      <c r="Y47" s="534"/>
      <c r="Z47" s="535"/>
      <c r="AA47" s="536"/>
      <c r="AB47" s="537"/>
      <c r="AC47" s="537"/>
      <c r="AD47" s="537"/>
      <c r="AE47" s="538"/>
      <c r="AF47" s="520"/>
      <c r="AG47" s="521"/>
      <c r="AH47" s="518" t="str">
        <f t="shared" si="4"/>
        <v>Autre</v>
      </c>
      <c r="AI47" s="522">
        <f t="shared" si="5"/>
        <v>0</v>
      </c>
      <c r="AJ47" s="522" t="str">
        <f t="shared" si="21"/>
        <v>_</v>
      </c>
      <c r="AK47" s="522" t="str">
        <f t="shared" si="22"/>
        <v>A46</v>
      </c>
      <c r="AL47" s="522">
        <f t="shared" ca="1" si="23"/>
        <v>0</v>
      </c>
      <c r="AM47" s="522">
        <f t="shared" ca="1" si="24"/>
        <v>0</v>
      </c>
      <c r="AN47" s="522">
        <f t="shared" ca="1" si="25"/>
        <v>0</v>
      </c>
      <c r="AO47" s="522">
        <f t="shared" ca="1" si="26"/>
        <v>0</v>
      </c>
      <c r="AP47" s="522">
        <f t="shared" ca="1" si="27"/>
        <v>0</v>
      </c>
      <c r="AQ47" s="522">
        <f t="shared" ca="1" si="28"/>
        <v>0</v>
      </c>
      <c r="AR47" s="522">
        <f t="shared" si="29"/>
        <v>0</v>
      </c>
      <c r="AS47" s="522">
        <f t="shared" ca="1" si="30"/>
        <v>0</v>
      </c>
      <c r="AT47" s="522">
        <f t="shared" ca="1" si="31"/>
        <v>0</v>
      </c>
      <c r="AU47" s="522">
        <f ca="1">IF(AT47=TRUE,COUNTIF(AU$2:AU46,"&gt;0")+1,0)</f>
        <v>0</v>
      </c>
      <c r="AV47" s="522">
        <f t="shared" ca="1" si="32"/>
        <v>0</v>
      </c>
      <c r="AW47" s="522">
        <f>IF(C47="x",COUNTIF(AW$2:AW46,"&gt;0")+1,0)</f>
        <v>0</v>
      </c>
    </row>
    <row r="48" spans="1:49" ht="15">
      <c r="A48" s="518" t="str">
        <f t="shared" si="1"/>
        <v>A47</v>
      </c>
      <c r="B48" s="527"/>
      <c r="C48" s="527"/>
      <c r="D48" s="527"/>
      <c r="E48" s="527"/>
      <c r="F48" s="524">
        <v>47</v>
      </c>
      <c r="G48" s="770"/>
      <c r="H48" s="528"/>
      <c r="I48" s="529"/>
      <c r="J48" s="530"/>
      <c r="K48" s="529"/>
      <c r="L48" s="531"/>
      <c r="M48" s="529"/>
      <c r="N48" s="531"/>
      <c r="O48" s="528"/>
      <c r="P48" s="528"/>
      <c r="Q48" s="529"/>
      <c r="R48" s="528"/>
      <c r="S48" s="528"/>
      <c r="T48" s="532"/>
      <c r="U48" s="532"/>
      <c r="V48" s="528"/>
      <c r="W48" s="533"/>
      <c r="X48" s="533"/>
      <c r="Y48" s="534"/>
      <c r="Z48" s="535"/>
      <c r="AA48" s="536"/>
      <c r="AB48" s="537"/>
      <c r="AC48" s="537"/>
      <c r="AD48" s="537"/>
      <c r="AE48" s="538"/>
      <c r="AF48" s="520"/>
      <c r="AG48" s="521"/>
      <c r="AH48" s="518" t="str">
        <f t="shared" si="4"/>
        <v>Autre</v>
      </c>
      <c r="AI48" s="522">
        <f t="shared" si="5"/>
        <v>0</v>
      </c>
      <c r="AJ48" s="522" t="str">
        <f t="shared" si="21"/>
        <v>_</v>
      </c>
      <c r="AK48" s="522" t="str">
        <f t="shared" si="22"/>
        <v>A47</v>
      </c>
      <c r="AL48" s="522">
        <f t="shared" ca="1" si="23"/>
        <v>0</v>
      </c>
      <c r="AM48" s="522">
        <f t="shared" ca="1" si="24"/>
        <v>0</v>
      </c>
      <c r="AN48" s="522">
        <f t="shared" ca="1" si="25"/>
        <v>0</v>
      </c>
      <c r="AO48" s="522">
        <f t="shared" ca="1" si="26"/>
        <v>0</v>
      </c>
      <c r="AP48" s="522">
        <f t="shared" ca="1" si="27"/>
        <v>0</v>
      </c>
      <c r="AQ48" s="522">
        <f t="shared" ca="1" si="28"/>
        <v>0</v>
      </c>
      <c r="AR48" s="522">
        <f t="shared" si="29"/>
        <v>0</v>
      </c>
      <c r="AS48" s="522">
        <f t="shared" ca="1" si="30"/>
        <v>0</v>
      </c>
      <c r="AT48" s="522">
        <f t="shared" ca="1" si="31"/>
        <v>0</v>
      </c>
      <c r="AU48" s="522">
        <f ca="1">IF(AT48=TRUE,COUNTIF(AU$2:AU47,"&gt;0")+1,0)</f>
        <v>0</v>
      </c>
      <c r="AV48" s="522">
        <f t="shared" ca="1" si="32"/>
        <v>0</v>
      </c>
      <c r="AW48" s="522">
        <f>IF(C48="x",COUNTIF(AW$2:AW47,"&gt;0")+1,0)</f>
        <v>0</v>
      </c>
    </row>
    <row r="49" spans="1:49" ht="15">
      <c r="A49" s="518" t="str">
        <f t="shared" si="1"/>
        <v>A48</v>
      </c>
      <c r="B49" s="527"/>
      <c r="C49" s="527"/>
      <c r="D49" s="527"/>
      <c r="E49" s="527"/>
      <c r="F49" s="524">
        <v>48</v>
      </c>
      <c r="G49" s="770"/>
      <c r="H49" s="528"/>
      <c r="I49" s="529"/>
      <c r="J49" s="530"/>
      <c r="K49" s="529"/>
      <c r="L49" s="531"/>
      <c r="M49" s="529"/>
      <c r="N49" s="531"/>
      <c r="O49" s="528"/>
      <c r="P49" s="528"/>
      <c r="Q49" s="529"/>
      <c r="R49" s="528"/>
      <c r="S49" s="528"/>
      <c r="T49" s="532"/>
      <c r="U49" s="532"/>
      <c r="V49" s="528"/>
      <c r="W49" s="533"/>
      <c r="X49" s="533"/>
      <c r="Y49" s="534"/>
      <c r="Z49" s="535"/>
      <c r="AA49" s="536"/>
      <c r="AB49" s="537"/>
      <c r="AC49" s="537"/>
      <c r="AD49" s="537"/>
      <c r="AE49" s="538"/>
      <c r="AF49" s="520"/>
      <c r="AG49" s="521"/>
      <c r="AH49" s="518" t="str">
        <f t="shared" si="4"/>
        <v>Autre</v>
      </c>
      <c r="AI49" s="522">
        <f t="shared" si="5"/>
        <v>0</v>
      </c>
      <c r="AJ49" s="522" t="str">
        <f t="shared" si="21"/>
        <v>_</v>
      </c>
      <c r="AK49" s="522" t="str">
        <f t="shared" si="22"/>
        <v>A48</v>
      </c>
      <c r="AL49" s="522">
        <f t="shared" ca="1" si="23"/>
        <v>0</v>
      </c>
      <c r="AM49" s="522">
        <f t="shared" ca="1" si="24"/>
        <v>0</v>
      </c>
      <c r="AN49" s="522">
        <f t="shared" ca="1" si="25"/>
        <v>0</v>
      </c>
      <c r="AO49" s="522">
        <f t="shared" ca="1" si="26"/>
        <v>0</v>
      </c>
      <c r="AP49" s="522">
        <f t="shared" ca="1" si="27"/>
        <v>0</v>
      </c>
      <c r="AQ49" s="522">
        <f t="shared" ca="1" si="28"/>
        <v>0</v>
      </c>
      <c r="AR49" s="522">
        <f t="shared" si="29"/>
        <v>0</v>
      </c>
      <c r="AS49" s="522">
        <f t="shared" ca="1" si="30"/>
        <v>0</v>
      </c>
      <c r="AT49" s="522">
        <f t="shared" ca="1" si="31"/>
        <v>0</v>
      </c>
      <c r="AU49" s="522">
        <f ca="1">IF(AT49=TRUE,COUNTIF(AU$2:AU48,"&gt;0")+1,0)</f>
        <v>0</v>
      </c>
      <c r="AV49" s="522">
        <f t="shared" ca="1" si="32"/>
        <v>0</v>
      </c>
      <c r="AW49" s="522">
        <f>IF(C49="x",COUNTIF(AW$2:AW48,"&gt;0")+1,0)</f>
        <v>0</v>
      </c>
    </row>
    <row r="50" spans="1:49" ht="15">
      <c r="A50" s="518" t="str">
        <f t="shared" si="1"/>
        <v>A49</v>
      </c>
      <c r="B50" s="527"/>
      <c r="C50" s="527"/>
      <c r="D50" s="527"/>
      <c r="E50" s="527"/>
      <c r="F50" s="524">
        <v>49</v>
      </c>
      <c r="G50" s="770"/>
      <c r="H50" s="528"/>
      <c r="I50" s="529"/>
      <c r="J50" s="530"/>
      <c r="K50" s="529"/>
      <c r="L50" s="531"/>
      <c r="M50" s="529"/>
      <c r="N50" s="531"/>
      <c r="O50" s="528"/>
      <c r="P50" s="528"/>
      <c r="Q50" s="529"/>
      <c r="R50" s="528"/>
      <c r="S50" s="528"/>
      <c r="T50" s="532"/>
      <c r="U50" s="532"/>
      <c r="V50" s="528"/>
      <c r="W50" s="533"/>
      <c r="X50" s="533"/>
      <c r="Y50" s="534"/>
      <c r="Z50" s="535"/>
      <c r="AA50" s="536"/>
      <c r="AB50" s="537"/>
      <c r="AC50" s="537"/>
      <c r="AD50" s="537"/>
      <c r="AE50" s="538"/>
      <c r="AF50" s="520"/>
      <c r="AG50" s="521"/>
      <c r="AH50" s="518" t="str">
        <f t="shared" si="4"/>
        <v>Autre</v>
      </c>
      <c r="AI50" s="522">
        <f t="shared" si="5"/>
        <v>0</v>
      </c>
      <c r="AJ50" s="522" t="str">
        <f t="shared" si="21"/>
        <v>_</v>
      </c>
      <c r="AK50" s="522" t="str">
        <f t="shared" si="22"/>
        <v>A49</v>
      </c>
      <c r="AL50" s="522">
        <f t="shared" ca="1" si="23"/>
        <v>0</v>
      </c>
      <c r="AM50" s="522">
        <f t="shared" ca="1" si="24"/>
        <v>0</v>
      </c>
      <c r="AN50" s="522">
        <f t="shared" ca="1" si="25"/>
        <v>0</v>
      </c>
      <c r="AO50" s="522">
        <f t="shared" ca="1" si="26"/>
        <v>0</v>
      </c>
      <c r="AP50" s="522">
        <f t="shared" ca="1" si="27"/>
        <v>0</v>
      </c>
      <c r="AQ50" s="522">
        <f t="shared" ca="1" si="28"/>
        <v>0</v>
      </c>
      <c r="AR50" s="522">
        <f t="shared" si="29"/>
        <v>0</v>
      </c>
      <c r="AS50" s="522">
        <f t="shared" ca="1" si="30"/>
        <v>0</v>
      </c>
      <c r="AT50" s="522">
        <f t="shared" ca="1" si="31"/>
        <v>0</v>
      </c>
      <c r="AU50" s="522">
        <f ca="1">IF(AT50=TRUE,COUNTIF(AU$2:AU49,"&gt;0")+1,0)</f>
        <v>0</v>
      </c>
      <c r="AV50" s="522">
        <f t="shared" ca="1" si="32"/>
        <v>0</v>
      </c>
      <c r="AW50" s="522">
        <f>IF(C50="x",COUNTIF(AW$2:AW49,"&gt;0")+1,0)</f>
        <v>0</v>
      </c>
    </row>
    <row r="51" spans="1:49" ht="15">
      <c r="A51" s="518" t="str">
        <f t="shared" si="1"/>
        <v>A50</v>
      </c>
      <c r="B51" s="527"/>
      <c r="C51" s="527"/>
      <c r="D51" s="527"/>
      <c r="E51" s="527"/>
      <c r="F51" s="524">
        <v>50</v>
      </c>
      <c r="G51" s="770"/>
      <c r="H51" s="528"/>
      <c r="I51" s="529"/>
      <c r="J51" s="530"/>
      <c r="K51" s="529"/>
      <c r="L51" s="531"/>
      <c r="M51" s="529"/>
      <c r="N51" s="531"/>
      <c r="O51" s="528"/>
      <c r="P51" s="528"/>
      <c r="Q51" s="529"/>
      <c r="R51" s="528"/>
      <c r="S51" s="528"/>
      <c r="T51" s="532"/>
      <c r="U51" s="532"/>
      <c r="V51" s="528"/>
      <c r="W51" s="533"/>
      <c r="X51" s="533"/>
      <c r="Y51" s="534"/>
      <c r="Z51" s="535"/>
      <c r="AA51" s="536"/>
      <c r="AB51" s="537"/>
      <c r="AC51" s="537"/>
      <c r="AD51" s="537"/>
      <c r="AE51" s="538"/>
      <c r="AF51" s="520"/>
      <c r="AG51" s="521"/>
      <c r="AH51" s="518" t="str">
        <f t="shared" si="4"/>
        <v>Autre</v>
      </c>
      <c r="AI51" s="522">
        <f t="shared" si="5"/>
        <v>0</v>
      </c>
      <c r="AJ51" s="522" t="str">
        <f t="shared" si="21"/>
        <v>_</v>
      </c>
      <c r="AK51" s="522" t="str">
        <f t="shared" si="22"/>
        <v>A50</v>
      </c>
      <c r="AL51" s="522">
        <f t="shared" ca="1" si="23"/>
        <v>0</v>
      </c>
      <c r="AM51" s="522">
        <f t="shared" ca="1" si="24"/>
        <v>0</v>
      </c>
      <c r="AN51" s="522">
        <f t="shared" ca="1" si="25"/>
        <v>0</v>
      </c>
      <c r="AO51" s="522">
        <f t="shared" ca="1" si="26"/>
        <v>0</v>
      </c>
      <c r="AP51" s="522">
        <f t="shared" ca="1" si="27"/>
        <v>0</v>
      </c>
      <c r="AQ51" s="522">
        <f t="shared" ca="1" si="28"/>
        <v>0</v>
      </c>
      <c r="AR51" s="522">
        <f t="shared" si="29"/>
        <v>0</v>
      </c>
      <c r="AS51" s="522">
        <f t="shared" ca="1" si="30"/>
        <v>0</v>
      </c>
      <c r="AT51" s="522">
        <f t="shared" ca="1" si="31"/>
        <v>0</v>
      </c>
      <c r="AU51" s="522">
        <f ca="1">IF(AT51=TRUE,COUNTIF(AU$2:AU50,"&gt;0")+1,0)</f>
        <v>0</v>
      </c>
      <c r="AV51" s="522">
        <f t="shared" ca="1" si="32"/>
        <v>0</v>
      </c>
      <c r="AW51" s="522">
        <f>IF(C51="x",COUNTIF(AW$2:AW50,"&gt;0")+1,0)</f>
        <v>0</v>
      </c>
    </row>
    <row r="52" spans="1:49" ht="15">
      <c r="A52" s="518" t="str">
        <f t="shared" si="1"/>
        <v>A51</v>
      </c>
      <c r="B52" s="527"/>
      <c r="C52" s="527"/>
      <c r="D52" s="527"/>
      <c r="E52" s="527"/>
      <c r="F52" s="524">
        <v>51</v>
      </c>
      <c r="G52" s="770"/>
      <c r="H52" s="528"/>
      <c r="I52" s="529"/>
      <c r="J52" s="530"/>
      <c r="K52" s="529"/>
      <c r="L52" s="531"/>
      <c r="M52" s="529"/>
      <c r="N52" s="531"/>
      <c r="O52" s="528"/>
      <c r="P52" s="528"/>
      <c r="Q52" s="529"/>
      <c r="R52" s="528"/>
      <c r="S52" s="528"/>
      <c r="T52" s="532"/>
      <c r="U52" s="532"/>
      <c r="V52" s="528"/>
      <c r="W52" s="533"/>
      <c r="X52" s="533"/>
      <c r="Y52" s="534"/>
      <c r="Z52" s="535"/>
      <c r="AA52" s="536"/>
      <c r="AB52" s="537"/>
      <c r="AC52" s="537"/>
      <c r="AD52" s="537"/>
      <c r="AE52" s="538"/>
      <c r="AF52" s="520"/>
      <c r="AG52" s="521"/>
      <c r="AH52" s="518" t="str">
        <f t="shared" si="4"/>
        <v>Autre</v>
      </c>
      <c r="AI52" s="522">
        <f t="shared" si="5"/>
        <v>0</v>
      </c>
      <c r="AJ52" s="522" t="str">
        <f t="shared" si="21"/>
        <v>_</v>
      </c>
      <c r="AK52" s="522" t="str">
        <f t="shared" si="22"/>
        <v>A51</v>
      </c>
      <c r="AL52" s="522">
        <f t="shared" ca="1" si="23"/>
        <v>0</v>
      </c>
      <c r="AM52" s="522">
        <f t="shared" ca="1" si="24"/>
        <v>0</v>
      </c>
      <c r="AN52" s="522">
        <f t="shared" ca="1" si="25"/>
        <v>0</v>
      </c>
      <c r="AO52" s="522">
        <f t="shared" ca="1" si="26"/>
        <v>0</v>
      </c>
      <c r="AP52" s="522">
        <f t="shared" ca="1" si="27"/>
        <v>0</v>
      </c>
      <c r="AQ52" s="522">
        <f t="shared" ca="1" si="28"/>
        <v>0</v>
      </c>
      <c r="AR52" s="522">
        <f t="shared" si="29"/>
        <v>0</v>
      </c>
      <c r="AS52" s="522">
        <f t="shared" ca="1" si="30"/>
        <v>0</v>
      </c>
      <c r="AT52" s="522">
        <f t="shared" ca="1" si="31"/>
        <v>0</v>
      </c>
      <c r="AU52" s="522">
        <f ca="1">IF(AT52=TRUE,COUNTIF(AU$2:AU51,"&gt;0")+1,0)</f>
        <v>0</v>
      </c>
      <c r="AV52" s="522">
        <f t="shared" ca="1" si="32"/>
        <v>0</v>
      </c>
      <c r="AW52" s="522">
        <f>IF(C52="x",COUNTIF(AW$2:AW51,"&gt;0")+1,0)</f>
        <v>0</v>
      </c>
    </row>
    <row r="53" spans="1:49" ht="15">
      <c r="A53" s="518" t="str">
        <f t="shared" si="1"/>
        <v>A52</v>
      </c>
      <c r="B53" s="527"/>
      <c r="C53" s="527"/>
      <c r="D53" s="527"/>
      <c r="E53" s="527"/>
      <c r="F53" s="524">
        <v>52</v>
      </c>
      <c r="G53" s="770"/>
      <c r="H53" s="528"/>
      <c r="I53" s="529"/>
      <c r="J53" s="530"/>
      <c r="K53" s="529"/>
      <c r="L53" s="531"/>
      <c r="M53" s="529"/>
      <c r="N53" s="531"/>
      <c r="O53" s="528"/>
      <c r="P53" s="528"/>
      <c r="Q53" s="529"/>
      <c r="R53" s="528"/>
      <c r="S53" s="528"/>
      <c r="T53" s="532"/>
      <c r="U53" s="532"/>
      <c r="V53" s="528"/>
      <c r="W53" s="533"/>
      <c r="X53" s="533"/>
      <c r="Y53" s="534"/>
      <c r="Z53" s="535"/>
      <c r="AA53" s="536"/>
      <c r="AB53" s="537"/>
      <c r="AC53" s="537"/>
      <c r="AD53" s="537"/>
      <c r="AE53" s="538"/>
      <c r="AF53" s="520"/>
      <c r="AG53" s="521"/>
      <c r="AH53" s="518" t="str">
        <f t="shared" si="4"/>
        <v>Autre</v>
      </c>
      <c r="AI53" s="522">
        <f t="shared" si="5"/>
        <v>0</v>
      </c>
      <c r="AJ53" s="522" t="str">
        <f t="shared" si="21"/>
        <v>_</v>
      </c>
      <c r="AK53" s="522" t="str">
        <f t="shared" si="22"/>
        <v>A52</v>
      </c>
      <c r="AL53" s="522">
        <f t="shared" ca="1" si="23"/>
        <v>0</v>
      </c>
      <c r="AM53" s="522">
        <f t="shared" ca="1" si="24"/>
        <v>0</v>
      </c>
      <c r="AN53" s="522">
        <f t="shared" ca="1" si="25"/>
        <v>0</v>
      </c>
      <c r="AO53" s="522">
        <f t="shared" ca="1" si="26"/>
        <v>0</v>
      </c>
      <c r="AP53" s="522">
        <f t="shared" ca="1" si="27"/>
        <v>0</v>
      </c>
      <c r="AQ53" s="522">
        <f t="shared" ca="1" si="28"/>
        <v>0</v>
      </c>
      <c r="AR53" s="522">
        <f t="shared" si="29"/>
        <v>0</v>
      </c>
      <c r="AS53" s="522">
        <f t="shared" ca="1" si="30"/>
        <v>0</v>
      </c>
      <c r="AT53" s="522">
        <f t="shared" ca="1" si="31"/>
        <v>0</v>
      </c>
      <c r="AU53" s="522">
        <f ca="1">IF(AT53=TRUE,COUNTIF(AU$2:AU52,"&gt;0")+1,0)</f>
        <v>0</v>
      </c>
      <c r="AV53" s="522">
        <f t="shared" ca="1" si="32"/>
        <v>0</v>
      </c>
      <c r="AW53" s="522">
        <f>IF(C53="x",COUNTIF(AW$2:AW52,"&gt;0")+1,0)</f>
        <v>0</v>
      </c>
    </row>
    <row r="54" spans="1:49" ht="15">
      <c r="A54" s="518" t="str">
        <f t="shared" si="1"/>
        <v>A53</v>
      </c>
      <c r="B54" s="527"/>
      <c r="C54" s="527"/>
      <c r="D54" s="527"/>
      <c r="E54" s="527"/>
      <c r="F54" s="524">
        <v>53</v>
      </c>
      <c r="G54" s="770"/>
      <c r="H54" s="528"/>
      <c r="I54" s="529"/>
      <c r="J54" s="530"/>
      <c r="K54" s="529"/>
      <c r="L54" s="531"/>
      <c r="M54" s="529"/>
      <c r="N54" s="531"/>
      <c r="O54" s="528"/>
      <c r="P54" s="528"/>
      <c r="Q54" s="529"/>
      <c r="R54" s="528"/>
      <c r="S54" s="528"/>
      <c r="T54" s="532"/>
      <c r="U54" s="532"/>
      <c r="V54" s="528"/>
      <c r="W54" s="533"/>
      <c r="X54" s="533"/>
      <c r="Y54" s="534"/>
      <c r="Z54" s="535"/>
      <c r="AA54" s="536"/>
      <c r="AB54" s="537"/>
      <c r="AC54" s="537"/>
      <c r="AD54" s="537"/>
      <c r="AE54" s="538"/>
      <c r="AF54" s="520"/>
      <c r="AG54" s="521"/>
      <c r="AH54" s="518" t="str">
        <f t="shared" si="4"/>
        <v>Autre</v>
      </c>
      <c r="AI54" s="522">
        <f t="shared" si="5"/>
        <v>0</v>
      </c>
      <c r="AJ54" s="522" t="str">
        <f t="shared" si="21"/>
        <v>_</v>
      </c>
      <c r="AK54" s="522" t="str">
        <f t="shared" si="22"/>
        <v>A53</v>
      </c>
      <c r="AL54" s="522">
        <f t="shared" ca="1" si="23"/>
        <v>0</v>
      </c>
      <c r="AM54" s="522">
        <f t="shared" ca="1" si="24"/>
        <v>0</v>
      </c>
      <c r="AN54" s="522">
        <f t="shared" ca="1" si="25"/>
        <v>0</v>
      </c>
      <c r="AO54" s="522">
        <f t="shared" ca="1" si="26"/>
        <v>0</v>
      </c>
      <c r="AP54" s="522">
        <f t="shared" ca="1" si="27"/>
        <v>0</v>
      </c>
      <c r="AQ54" s="522">
        <f t="shared" ca="1" si="28"/>
        <v>0</v>
      </c>
      <c r="AR54" s="522">
        <f t="shared" si="29"/>
        <v>0</v>
      </c>
      <c r="AS54" s="522">
        <f t="shared" ca="1" si="30"/>
        <v>0</v>
      </c>
      <c r="AT54" s="522">
        <f t="shared" ca="1" si="31"/>
        <v>0</v>
      </c>
      <c r="AU54" s="522">
        <f ca="1">IF(AT54=TRUE,COUNTIF(AU$2:AU53,"&gt;0")+1,0)</f>
        <v>0</v>
      </c>
      <c r="AV54" s="522">
        <f t="shared" ca="1" si="32"/>
        <v>0</v>
      </c>
      <c r="AW54" s="522">
        <f>IF(C54="x",COUNTIF(AW$2:AW53,"&gt;0")+1,0)</f>
        <v>0</v>
      </c>
    </row>
    <row r="55" spans="1:49" ht="15">
      <c r="A55" s="518" t="str">
        <f t="shared" si="1"/>
        <v>A54</v>
      </c>
      <c r="B55" s="527"/>
      <c r="C55" s="527"/>
      <c r="D55" s="527"/>
      <c r="E55" s="527"/>
      <c r="F55" s="524">
        <v>54</v>
      </c>
      <c r="G55" s="770"/>
      <c r="H55" s="528"/>
      <c r="I55" s="529"/>
      <c r="J55" s="530"/>
      <c r="K55" s="529"/>
      <c r="L55" s="531"/>
      <c r="M55" s="529"/>
      <c r="N55" s="531"/>
      <c r="O55" s="528"/>
      <c r="P55" s="528"/>
      <c r="Q55" s="529"/>
      <c r="R55" s="528"/>
      <c r="S55" s="528"/>
      <c r="T55" s="532"/>
      <c r="U55" s="532"/>
      <c r="V55" s="528"/>
      <c r="W55" s="533"/>
      <c r="X55" s="533"/>
      <c r="Y55" s="534"/>
      <c r="Z55" s="535"/>
      <c r="AA55" s="536"/>
      <c r="AB55" s="537"/>
      <c r="AC55" s="537"/>
      <c r="AD55" s="537"/>
      <c r="AE55" s="538"/>
      <c r="AF55" s="520"/>
      <c r="AG55" s="521"/>
      <c r="AH55" s="518" t="str">
        <f t="shared" si="4"/>
        <v>Autre</v>
      </c>
      <c r="AI55" s="522">
        <f t="shared" si="5"/>
        <v>0</v>
      </c>
      <c r="AJ55" s="522" t="str">
        <f t="shared" si="21"/>
        <v>_</v>
      </c>
      <c r="AK55" s="522" t="str">
        <f t="shared" si="22"/>
        <v>A54</v>
      </c>
      <c r="AL55" s="522">
        <f t="shared" ca="1" si="23"/>
        <v>0</v>
      </c>
      <c r="AM55" s="522">
        <f t="shared" ca="1" si="24"/>
        <v>0</v>
      </c>
      <c r="AN55" s="522">
        <f t="shared" ca="1" si="25"/>
        <v>0</v>
      </c>
      <c r="AO55" s="522">
        <f t="shared" ca="1" si="26"/>
        <v>0</v>
      </c>
      <c r="AP55" s="522">
        <f t="shared" ca="1" si="27"/>
        <v>0</v>
      </c>
      <c r="AQ55" s="522">
        <f t="shared" ca="1" si="28"/>
        <v>0</v>
      </c>
      <c r="AR55" s="522">
        <f t="shared" si="29"/>
        <v>0</v>
      </c>
      <c r="AS55" s="522">
        <f t="shared" ca="1" si="30"/>
        <v>0</v>
      </c>
      <c r="AT55" s="522">
        <f t="shared" ca="1" si="31"/>
        <v>0</v>
      </c>
      <c r="AU55" s="522">
        <f ca="1">IF(AT55=TRUE,COUNTIF(AU$2:AU54,"&gt;0")+1,0)</f>
        <v>0</v>
      </c>
      <c r="AV55" s="522">
        <f t="shared" ca="1" si="32"/>
        <v>0</v>
      </c>
      <c r="AW55" s="522">
        <f>IF(C55="x",COUNTIF(AW$2:AW54,"&gt;0")+1,0)</f>
        <v>0</v>
      </c>
    </row>
    <row r="56" spans="1:49" ht="15">
      <c r="A56" s="518" t="str">
        <f t="shared" si="1"/>
        <v>A55</v>
      </c>
      <c r="B56" s="527"/>
      <c r="C56" s="527"/>
      <c r="D56" s="527"/>
      <c r="E56" s="527"/>
      <c r="F56" s="524">
        <v>55</v>
      </c>
      <c r="G56" s="770"/>
      <c r="H56" s="528"/>
      <c r="I56" s="529"/>
      <c r="J56" s="530"/>
      <c r="K56" s="529"/>
      <c r="L56" s="531"/>
      <c r="M56" s="529"/>
      <c r="N56" s="531"/>
      <c r="O56" s="528"/>
      <c r="P56" s="528"/>
      <c r="Q56" s="529"/>
      <c r="R56" s="528"/>
      <c r="S56" s="528"/>
      <c r="T56" s="532"/>
      <c r="U56" s="532"/>
      <c r="V56" s="528"/>
      <c r="W56" s="533"/>
      <c r="X56" s="533"/>
      <c r="Y56" s="534"/>
      <c r="Z56" s="535"/>
      <c r="AA56" s="536"/>
      <c r="AB56" s="537"/>
      <c r="AC56" s="537"/>
      <c r="AD56" s="537"/>
      <c r="AE56" s="538"/>
      <c r="AF56" s="520"/>
      <c r="AG56" s="521"/>
      <c r="AH56" s="518" t="str">
        <f t="shared" si="4"/>
        <v>Autre</v>
      </c>
      <c r="AI56" s="522">
        <f t="shared" si="5"/>
        <v>0</v>
      </c>
      <c r="AJ56" s="522" t="str">
        <f t="shared" si="21"/>
        <v>_</v>
      </c>
      <c r="AK56" s="522" t="str">
        <f t="shared" si="22"/>
        <v>A55</v>
      </c>
      <c r="AL56" s="522">
        <f t="shared" ca="1" si="23"/>
        <v>0</v>
      </c>
      <c r="AM56" s="522">
        <f t="shared" ca="1" si="24"/>
        <v>0</v>
      </c>
      <c r="AN56" s="522">
        <f t="shared" ca="1" si="25"/>
        <v>0</v>
      </c>
      <c r="AO56" s="522">
        <f t="shared" ca="1" si="26"/>
        <v>0</v>
      </c>
      <c r="AP56" s="522">
        <f t="shared" ca="1" si="27"/>
        <v>0</v>
      </c>
      <c r="AQ56" s="522">
        <f t="shared" ca="1" si="28"/>
        <v>0</v>
      </c>
      <c r="AR56" s="522">
        <f t="shared" si="29"/>
        <v>0</v>
      </c>
      <c r="AS56" s="522">
        <f t="shared" ca="1" si="30"/>
        <v>0</v>
      </c>
      <c r="AT56" s="522">
        <f t="shared" ca="1" si="31"/>
        <v>0</v>
      </c>
      <c r="AU56" s="522">
        <f ca="1">IF(AT56=TRUE,COUNTIF(AU$2:AU55,"&gt;0")+1,0)</f>
        <v>0</v>
      </c>
      <c r="AV56" s="522">
        <f t="shared" ca="1" si="32"/>
        <v>0</v>
      </c>
      <c r="AW56" s="522">
        <f>IF(C56="x",COUNTIF(AW$2:AW55,"&gt;0")+1,0)</f>
        <v>0</v>
      </c>
    </row>
    <row r="57" spans="1:49" ht="15">
      <c r="A57" s="518" t="str">
        <f t="shared" si="1"/>
        <v>A56</v>
      </c>
      <c r="B57" s="527"/>
      <c r="C57" s="527"/>
      <c r="D57" s="527"/>
      <c r="E57" s="527"/>
      <c r="F57" s="524">
        <v>56</v>
      </c>
      <c r="G57" s="770"/>
      <c r="H57" s="528"/>
      <c r="I57" s="529"/>
      <c r="J57" s="530"/>
      <c r="K57" s="529"/>
      <c r="L57" s="531"/>
      <c r="M57" s="529"/>
      <c r="N57" s="531"/>
      <c r="O57" s="528"/>
      <c r="P57" s="528"/>
      <c r="Q57" s="529"/>
      <c r="R57" s="528"/>
      <c r="S57" s="528"/>
      <c r="T57" s="532"/>
      <c r="U57" s="532"/>
      <c r="V57" s="528"/>
      <c r="W57" s="533"/>
      <c r="X57" s="533"/>
      <c r="Y57" s="534"/>
      <c r="Z57" s="535"/>
      <c r="AA57" s="536"/>
      <c r="AB57" s="537"/>
      <c r="AC57" s="537"/>
      <c r="AD57" s="537"/>
      <c r="AE57" s="538"/>
      <c r="AF57" s="520"/>
      <c r="AG57" s="521"/>
      <c r="AH57" s="518" t="str">
        <f t="shared" si="4"/>
        <v>Autre</v>
      </c>
      <c r="AI57" s="522">
        <f t="shared" si="5"/>
        <v>0</v>
      </c>
      <c r="AJ57" s="522" t="str">
        <f t="shared" si="21"/>
        <v>_</v>
      </c>
      <c r="AK57" s="522" t="str">
        <f t="shared" si="22"/>
        <v>A56</v>
      </c>
      <c r="AL57" s="522">
        <f t="shared" ca="1" si="23"/>
        <v>0</v>
      </c>
      <c r="AM57" s="522">
        <f t="shared" ca="1" si="24"/>
        <v>0</v>
      </c>
      <c r="AN57" s="522">
        <f t="shared" ca="1" si="25"/>
        <v>0</v>
      </c>
      <c r="AO57" s="522">
        <f t="shared" ca="1" si="26"/>
        <v>0</v>
      </c>
      <c r="AP57" s="522">
        <f t="shared" ca="1" si="27"/>
        <v>0</v>
      </c>
      <c r="AQ57" s="522">
        <f t="shared" ca="1" si="28"/>
        <v>0</v>
      </c>
      <c r="AR57" s="522">
        <f t="shared" si="29"/>
        <v>0</v>
      </c>
      <c r="AS57" s="522">
        <f t="shared" ca="1" si="30"/>
        <v>0</v>
      </c>
      <c r="AT57" s="522">
        <f t="shared" ca="1" si="31"/>
        <v>0</v>
      </c>
      <c r="AU57" s="522">
        <f ca="1">IF(AT57=TRUE,COUNTIF(AU$2:AU56,"&gt;0")+1,0)</f>
        <v>0</v>
      </c>
      <c r="AV57" s="522">
        <f t="shared" ca="1" si="32"/>
        <v>0</v>
      </c>
      <c r="AW57" s="522">
        <f>IF(C57="x",COUNTIF(AW$2:AW56,"&gt;0")+1,0)</f>
        <v>0</v>
      </c>
    </row>
    <row r="58" spans="1:49" ht="15">
      <c r="A58" s="518" t="str">
        <f t="shared" si="1"/>
        <v>A57</v>
      </c>
      <c r="B58" s="527"/>
      <c r="C58" s="527"/>
      <c r="D58" s="527"/>
      <c r="E58" s="527"/>
      <c r="F58" s="524">
        <v>57</v>
      </c>
      <c r="G58" s="770"/>
      <c r="H58" s="528"/>
      <c r="I58" s="529"/>
      <c r="J58" s="530"/>
      <c r="K58" s="529"/>
      <c r="L58" s="531"/>
      <c r="M58" s="529"/>
      <c r="N58" s="531"/>
      <c r="O58" s="528"/>
      <c r="P58" s="528"/>
      <c r="Q58" s="529"/>
      <c r="R58" s="528"/>
      <c r="S58" s="528"/>
      <c r="T58" s="532"/>
      <c r="U58" s="532"/>
      <c r="V58" s="528"/>
      <c r="W58" s="533"/>
      <c r="X58" s="533"/>
      <c r="Y58" s="534"/>
      <c r="Z58" s="535"/>
      <c r="AA58" s="536"/>
      <c r="AB58" s="537"/>
      <c r="AC58" s="537"/>
      <c r="AD58" s="537"/>
      <c r="AE58" s="538"/>
      <c r="AF58" s="520"/>
      <c r="AG58" s="521"/>
      <c r="AH58" s="518" t="str">
        <f t="shared" si="4"/>
        <v>Autre</v>
      </c>
      <c r="AI58" s="522">
        <f t="shared" si="5"/>
        <v>0</v>
      </c>
      <c r="AJ58" s="522" t="str">
        <f t="shared" si="21"/>
        <v>_</v>
      </c>
      <c r="AK58" s="522" t="str">
        <f t="shared" si="22"/>
        <v>A57</v>
      </c>
      <c r="AL58" s="522">
        <f t="shared" ca="1" si="23"/>
        <v>0</v>
      </c>
      <c r="AM58" s="522">
        <f t="shared" ca="1" si="24"/>
        <v>0</v>
      </c>
      <c r="AN58" s="522">
        <f t="shared" ca="1" si="25"/>
        <v>0</v>
      </c>
      <c r="AO58" s="522">
        <f t="shared" ca="1" si="26"/>
        <v>0</v>
      </c>
      <c r="AP58" s="522">
        <f t="shared" ca="1" si="27"/>
        <v>0</v>
      </c>
      <c r="AQ58" s="522">
        <f t="shared" ca="1" si="28"/>
        <v>0</v>
      </c>
      <c r="AR58" s="522">
        <f t="shared" si="29"/>
        <v>0</v>
      </c>
      <c r="AS58" s="522">
        <f t="shared" ca="1" si="30"/>
        <v>0</v>
      </c>
      <c r="AT58" s="522">
        <f t="shared" ca="1" si="31"/>
        <v>0</v>
      </c>
      <c r="AU58" s="522">
        <f ca="1">IF(AT58=TRUE,COUNTIF(AU$2:AU57,"&gt;0")+1,0)</f>
        <v>0</v>
      </c>
      <c r="AV58" s="522">
        <f t="shared" ca="1" si="32"/>
        <v>0</v>
      </c>
      <c r="AW58" s="522">
        <f>IF(C58="x",COUNTIF(AW$2:AW57,"&gt;0")+1,0)</f>
        <v>0</v>
      </c>
    </row>
    <row r="59" spans="1:49" ht="15">
      <c r="A59" s="518" t="str">
        <f t="shared" si="1"/>
        <v>A58</v>
      </c>
      <c r="B59" s="527"/>
      <c r="C59" s="527"/>
      <c r="D59" s="527"/>
      <c r="E59" s="527"/>
      <c r="F59" s="524">
        <v>58</v>
      </c>
      <c r="G59" s="770"/>
      <c r="H59" s="528"/>
      <c r="I59" s="529"/>
      <c r="J59" s="530"/>
      <c r="K59" s="529"/>
      <c r="L59" s="531"/>
      <c r="M59" s="529"/>
      <c r="N59" s="531"/>
      <c r="O59" s="528"/>
      <c r="P59" s="528"/>
      <c r="Q59" s="529"/>
      <c r="R59" s="528"/>
      <c r="S59" s="528"/>
      <c r="T59" s="532"/>
      <c r="U59" s="532"/>
      <c r="V59" s="528"/>
      <c r="W59" s="533"/>
      <c r="X59" s="533"/>
      <c r="Y59" s="534"/>
      <c r="Z59" s="535"/>
      <c r="AA59" s="536"/>
      <c r="AB59" s="537"/>
      <c r="AC59" s="537"/>
      <c r="AD59" s="537"/>
      <c r="AE59" s="538"/>
      <c r="AF59" s="520"/>
      <c r="AG59" s="521"/>
      <c r="AH59" s="518" t="str">
        <f t="shared" si="4"/>
        <v>Autre</v>
      </c>
      <c r="AI59" s="522">
        <f t="shared" si="5"/>
        <v>0</v>
      </c>
      <c r="AJ59" s="522" t="str">
        <f t="shared" si="21"/>
        <v>_</v>
      </c>
      <c r="AK59" s="522" t="str">
        <f t="shared" si="22"/>
        <v>A58</v>
      </c>
      <c r="AL59" s="522">
        <f t="shared" ca="1" si="23"/>
        <v>0</v>
      </c>
      <c r="AM59" s="522">
        <f t="shared" ca="1" si="24"/>
        <v>0</v>
      </c>
      <c r="AN59" s="522">
        <f t="shared" ca="1" si="25"/>
        <v>0</v>
      </c>
      <c r="AO59" s="522">
        <f t="shared" ca="1" si="26"/>
        <v>0</v>
      </c>
      <c r="AP59" s="522">
        <f t="shared" ca="1" si="27"/>
        <v>0</v>
      </c>
      <c r="AQ59" s="522">
        <f t="shared" ca="1" si="28"/>
        <v>0</v>
      </c>
      <c r="AR59" s="522">
        <f t="shared" si="29"/>
        <v>0</v>
      </c>
      <c r="AS59" s="522">
        <f t="shared" ca="1" si="30"/>
        <v>0</v>
      </c>
      <c r="AT59" s="522">
        <f t="shared" ca="1" si="31"/>
        <v>0</v>
      </c>
      <c r="AU59" s="522">
        <f ca="1">IF(AT59=TRUE,COUNTIF(AU$2:AU58,"&gt;0")+1,0)</f>
        <v>0</v>
      </c>
      <c r="AV59" s="522">
        <f t="shared" ca="1" si="32"/>
        <v>0</v>
      </c>
      <c r="AW59" s="522">
        <f>IF(C59="x",COUNTIF(AW$2:AW58,"&gt;0")+1,0)</f>
        <v>0</v>
      </c>
    </row>
    <row r="60" spans="1:49" ht="15">
      <c r="A60" s="518" t="str">
        <f t="shared" si="1"/>
        <v>A59</v>
      </c>
      <c r="B60" s="527"/>
      <c r="C60" s="527"/>
      <c r="D60" s="527"/>
      <c r="E60" s="527"/>
      <c r="F60" s="524">
        <v>59</v>
      </c>
      <c r="G60" s="770"/>
      <c r="H60" s="528"/>
      <c r="I60" s="529"/>
      <c r="J60" s="530"/>
      <c r="K60" s="529"/>
      <c r="L60" s="531"/>
      <c r="M60" s="529"/>
      <c r="N60" s="531"/>
      <c r="O60" s="528"/>
      <c r="P60" s="528"/>
      <c r="Q60" s="529"/>
      <c r="R60" s="528"/>
      <c r="S60" s="528"/>
      <c r="T60" s="532"/>
      <c r="U60" s="532"/>
      <c r="V60" s="528"/>
      <c r="W60" s="533"/>
      <c r="X60" s="533"/>
      <c r="Y60" s="534"/>
      <c r="Z60" s="535"/>
      <c r="AA60" s="536"/>
      <c r="AB60" s="537"/>
      <c r="AC60" s="537"/>
      <c r="AD60" s="537"/>
      <c r="AE60" s="538"/>
      <c r="AF60" s="520"/>
      <c r="AG60" s="521"/>
      <c r="AH60" s="518" t="str">
        <f t="shared" si="4"/>
        <v>Autre</v>
      </c>
      <c r="AI60" s="522">
        <f t="shared" si="5"/>
        <v>0</v>
      </c>
      <c r="AJ60" s="522" t="str">
        <f t="shared" si="21"/>
        <v>_</v>
      </c>
      <c r="AK60" s="522" t="str">
        <f t="shared" si="22"/>
        <v>A59</v>
      </c>
      <c r="AL60" s="522">
        <f t="shared" ca="1" si="23"/>
        <v>0</v>
      </c>
      <c r="AM60" s="522">
        <f t="shared" ca="1" si="24"/>
        <v>0</v>
      </c>
      <c r="AN60" s="522">
        <f t="shared" ca="1" si="25"/>
        <v>0</v>
      </c>
      <c r="AO60" s="522">
        <f t="shared" ca="1" si="26"/>
        <v>0</v>
      </c>
      <c r="AP60" s="522">
        <f t="shared" ca="1" si="27"/>
        <v>0</v>
      </c>
      <c r="AQ60" s="522">
        <f t="shared" ca="1" si="28"/>
        <v>0</v>
      </c>
      <c r="AR60" s="522">
        <f t="shared" si="29"/>
        <v>0</v>
      </c>
      <c r="AS60" s="522">
        <f t="shared" ca="1" si="30"/>
        <v>0</v>
      </c>
      <c r="AT60" s="522">
        <f t="shared" ca="1" si="31"/>
        <v>0</v>
      </c>
      <c r="AU60" s="522">
        <f ca="1">IF(AT60=TRUE,COUNTIF(AU$2:AU59,"&gt;0")+1,0)</f>
        <v>0</v>
      </c>
      <c r="AV60" s="522">
        <f t="shared" ca="1" si="32"/>
        <v>0</v>
      </c>
      <c r="AW60" s="522">
        <f>IF(C60="x",COUNTIF(AW$2:AW59,"&gt;0")+1,0)</f>
        <v>0</v>
      </c>
    </row>
    <row r="61" spans="1:49" ht="15">
      <c r="A61" s="518" t="str">
        <f t="shared" si="1"/>
        <v>A60</v>
      </c>
      <c r="B61" s="527"/>
      <c r="C61" s="527"/>
      <c r="D61" s="527"/>
      <c r="E61" s="527"/>
      <c r="F61" s="524">
        <v>60</v>
      </c>
      <c r="G61" s="770"/>
      <c r="H61" s="528"/>
      <c r="I61" s="529"/>
      <c r="J61" s="530"/>
      <c r="K61" s="529"/>
      <c r="L61" s="531"/>
      <c r="M61" s="529"/>
      <c r="N61" s="531"/>
      <c r="O61" s="528"/>
      <c r="P61" s="528"/>
      <c r="Q61" s="529"/>
      <c r="R61" s="528"/>
      <c r="S61" s="528"/>
      <c r="T61" s="532"/>
      <c r="U61" s="532"/>
      <c r="V61" s="528"/>
      <c r="W61" s="533"/>
      <c r="X61" s="533"/>
      <c r="Y61" s="534"/>
      <c r="Z61" s="535"/>
      <c r="AA61" s="536"/>
      <c r="AB61" s="537"/>
      <c r="AC61" s="537"/>
      <c r="AD61" s="537"/>
      <c r="AE61" s="538"/>
      <c r="AF61" s="520"/>
      <c r="AG61" s="521"/>
      <c r="AH61" s="518" t="str">
        <f t="shared" si="4"/>
        <v>Autre</v>
      </c>
      <c r="AI61" s="522">
        <f t="shared" si="5"/>
        <v>0</v>
      </c>
      <c r="AJ61" s="522" t="str">
        <f t="shared" si="21"/>
        <v>_</v>
      </c>
      <c r="AK61" s="522" t="str">
        <f t="shared" si="22"/>
        <v>A60</v>
      </c>
      <c r="AL61" s="522">
        <f t="shared" ca="1" si="23"/>
        <v>0</v>
      </c>
      <c r="AM61" s="522">
        <f t="shared" ca="1" si="24"/>
        <v>0</v>
      </c>
      <c r="AN61" s="522">
        <f t="shared" ca="1" si="25"/>
        <v>0</v>
      </c>
      <c r="AO61" s="522">
        <f t="shared" ca="1" si="26"/>
        <v>0</v>
      </c>
      <c r="AP61" s="522">
        <f t="shared" ca="1" si="27"/>
        <v>0</v>
      </c>
      <c r="AQ61" s="522">
        <f t="shared" ca="1" si="28"/>
        <v>0</v>
      </c>
      <c r="AR61" s="522">
        <f t="shared" si="29"/>
        <v>0</v>
      </c>
      <c r="AS61" s="522">
        <f t="shared" ca="1" si="30"/>
        <v>0</v>
      </c>
      <c r="AT61" s="522">
        <f t="shared" ca="1" si="31"/>
        <v>0</v>
      </c>
      <c r="AU61" s="522">
        <f ca="1">IF(AT61=TRUE,COUNTIF(AU$2:AU60,"&gt;0")+1,0)</f>
        <v>0</v>
      </c>
      <c r="AV61" s="522">
        <f t="shared" ca="1" si="32"/>
        <v>0</v>
      </c>
      <c r="AW61" s="522">
        <f>IF(C61="x",COUNTIF(AW$2:AW60,"&gt;0")+1,0)</f>
        <v>0</v>
      </c>
    </row>
    <row r="62" spans="1:49" ht="15">
      <c r="A62" s="518" t="str">
        <f t="shared" si="1"/>
        <v>A61</v>
      </c>
      <c r="B62" s="527"/>
      <c r="C62" s="527"/>
      <c r="D62" s="527"/>
      <c r="E62" s="527"/>
      <c r="F62" s="524">
        <v>61</v>
      </c>
      <c r="G62" s="770"/>
      <c r="H62" s="528"/>
      <c r="I62" s="529"/>
      <c r="J62" s="530"/>
      <c r="K62" s="529"/>
      <c r="L62" s="531"/>
      <c r="M62" s="529"/>
      <c r="N62" s="531"/>
      <c r="O62" s="528"/>
      <c r="P62" s="528"/>
      <c r="Q62" s="529"/>
      <c r="R62" s="528"/>
      <c r="S62" s="528"/>
      <c r="T62" s="532"/>
      <c r="U62" s="532"/>
      <c r="V62" s="528"/>
      <c r="W62" s="533"/>
      <c r="X62" s="533"/>
      <c r="Y62" s="534"/>
      <c r="Z62" s="535"/>
      <c r="AA62" s="536"/>
      <c r="AB62" s="537"/>
      <c r="AC62" s="537"/>
      <c r="AD62" s="537"/>
      <c r="AE62" s="538"/>
      <c r="AF62" s="520"/>
      <c r="AG62" s="521"/>
      <c r="AH62" s="518" t="str">
        <f t="shared" si="4"/>
        <v>Autre</v>
      </c>
      <c r="AI62" s="522">
        <f t="shared" si="5"/>
        <v>0</v>
      </c>
      <c r="AJ62" s="522" t="str">
        <f t="shared" si="21"/>
        <v>_</v>
      </c>
      <c r="AK62" s="522" t="str">
        <f t="shared" si="22"/>
        <v>A61</v>
      </c>
      <c r="AL62" s="522">
        <f t="shared" ca="1" si="23"/>
        <v>0</v>
      </c>
      <c r="AM62" s="522">
        <f t="shared" ca="1" si="24"/>
        <v>0</v>
      </c>
      <c r="AN62" s="522">
        <f t="shared" ca="1" si="25"/>
        <v>0</v>
      </c>
      <c r="AO62" s="522">
        <f t="shared" ca="1" si="26"/>
        <v>0</v>
      </c>
      <c r="AP62" s="522">
        <f t="shared" ca="1" si="27"/>
        <v>0</v>
      </c>
      <c r="AQ62" s="522">
        <f t="shared" ca="1" si="28"/>
        <v>0</v>
      </c>
      <c r="AR62" s="522">
        <f t="shared" si="29"/>
        <v>0</v>
      </c>
      <c r="AS62" s="522">
        <f t="shared" ca="1" si="30"/>
        <v>0</v>
      </c>
      <c r="AT62" s="522">
        <f t="shared" ca="1" si="31"/>
        <v>0</v>
      </c>
      <c r="AU62" s="522">
        <f ca="1">IF(AT62=TRUE,COUNTIF(AU$2:AU61,"&gt;0")+1,0)</f>
        <v>0</v>
      </c>
      <c r="AV62" s="522">
        <f t="shared" ca="1" si="32"/>
        <v>0</v>
      </c>
      <c r="AW62" s="522">
        <f>IF(C62="x",COUNTIF(AW$2:AW61,"&gt;0")+1,0)</f>
        <v>0</v>
      </c>
    </row>
    <row r="63" spans="1:49" ht="15">
      <c r="A63" s="518" t="str">
        <f t="shared" si="1"/>
        <v>A62</v>
      </c>
      <c r="B63" s="527"/>
      <c r="C63" s="527"/>
      <c r="D63" s="527"/>
      <c r="E63" s="527"/>
      <c r="F63" s="524">
        <v>62</v>
      </c>
      <c r="G63" s="770"/>
      <c r="H63" s="528"/>
      <c r="I63" s="529"/>
      <c r="J63" s="530"/>
      <c r="K63" s="529"/>
      <c r="L63" s="531"/>
      <c r="M63" s="529"/>
      <c r="N63" s="531"/>
      <c r="O63" s="528"/>
      <c r="P63" s="528"/>
      <c r="Q63" s="529"/>
      <c r="R63" s="528"/>
      <c r="S63" s="528"/>
      <c r="T63" s="532"/>
      <c r="U63" s="532"/>
      <c r="V63" s="528"/>
      <c r="W63" s="533"/>
      <c r="X63" s="533"/>
      <c r="Y63" s="534"/>
      <c r="Z63" s="535"/>
      <c r="AA63" s="536"/>
      <c r="AB63" s="537"/>
      <c r="AC63" s="537"/>
      <c r="AD63" s="537"/>
      <c r="AE63" s="538"/>
      <c r="AF63" s="520"/>
      <c r="AG63" s="521"/>
      <c r="AH63" s="518" t="str">
        <f t="shared" si="4"/>
        <v>Autre</v>
      </c>
      <c r="AI63" s="522">
        <f t="shared" si="5"/>
        <v>0</v>
      </c>
      <c r="AJ63" s="522" t="str">
        <f t="shared" si="21"/>
        <v>_</v>
      </c>
      <c r="AK63" s="522" t="str">
        <f t="shared" si="22"/>
        <v>A62</v>
      </c>
      <c r="AL63" s="522">
        <f t="shared" ca="1" si="23"/>
        <v>0</v>
      </c>
      <c r="AM63" s="522">
        <f t="shared" ca="1" si="24"/>
        <v>0</v>
      </c>
      <c r="AN63" s="522">
        <f t="shared" ca="1" si="25"/>
        <v>0</v>
      </c>
      <c r="AO63" s="522">
        <f t="shared" ca="1" si="26"/>
        <v>0</v>
      </c>
      <c r="AP63" s="522">
        <f t="shared" ca="1" si="27"/>
        <v>0</v>
      </c>
      <c r="AQ63" s="522">
        <f t="shared" ca="1" si="28"/>
        <v>0</v>
      </c>
      <c r="AR63" s="522">
        <f t="shared" si="29"/>
        <v>0</v>
      </c>
      <c r="AS63" s="522">
        <f t="shared" ca="1" si="30"/>
        <v>0</v>
      </c>
      <c r="AT63" s="522">
        <f t="shared" ca="1" si="31"/>
        <v>0</v>
      </c>
      <c r="AU63" s="522">
        <f ca="1">IF(AT63=TRUE,COUNTIF(AU$2:AU62,"&gt;0")+1,0)</f>
        <v>0</v>
      </c>
      <c r="AV63" s="522">
        <f t="shared" ca="1" si="32"/>
        <v>0</v>
      </c>
      <c r="AW63" s="522">
        <f>IF(C63="x",COUNTIF(AW$2:AW62,"&gt;0")+1,0)</f>
        <v>0</v>
      </c>
    </row>
    <row r="64" spans="1:49" ht="15">
      <c r="A64" s="518" t="str">
        <f t="shared" si="1"/>
        <v>A63</v>
      </c>
      <c r="B64" s="527"/>
      <c r="C64" s="527"/>
      <c r="D64" s="527"/>
      <c r="E64" s="527"/>
      <c r="F64" s="524">
        <v>63</v>
      </c>
      <c r="G64" s="770"/>
      <c r="H64" s="528"/>
      <c r="I64" s="529"/>
      <c r="J64" s="530"/>
      <c r="K64" s="529"/>
      <c r="L64" s="531"/>
      <c r="M64" s="529"/>
      <c r="N64" s="531"/>
      <c r="O64" s="528"/>
      <c r="P64" s="528"/>
      <c r="Q64" s="529"/>
      <c r="R64" s="528"/>
      <c r="S64" s="528"/>
      <c r="T64" s="532"/>
      <c r="U64" s="532"/>
      <c r="V64" s="528"/>
      <c r="W64" s="533"/>
      <c r="X64" s="533"/>
      <c r="Y64" s="534"/>
      <c r="Z64" s="535"/>
      <c r="AA64" s="536"/>
      <c r="AB64" s="537"/>
      <c r="AC64" s="537"/>
      <c r="AD64" s="537"/>
      <c r="AE64" s="538"/>
      <c r="AF64" s="520"/>
      <c r="AG64" s="521"/>
      <c r="AH64" s="518" t="str">
        <f t="shared" si="4"/>
        <v>Autre</v>
      </c>
      <c r="AI64" s="522">
        <f t="shared" si="5"/>
        <v>0</v>
      </c>
      <c r="AJ64" s="522" t="str">
        <f t="shared" si="21"/>
        <v>_</v>
      </c>
      <c r="AK64" s="522" t="str">
        <f t="shared" si="22"/>
        <v>A63</v>
      </c>
      <c r="AL64" s="522">
        <f t="shared" ca="1" si="23"/>
        <v>0</v>
      </c>
      <c r="AM64" s="522">
        <f t="shared" ca="1" si="24"/>
        <v>0</v>
      </c>
      <c r="AN64" s="522">
        <f t="shared" ca="1" si="25"/>
        <v>0</v>
      </c>
      <c r="AO64" s="522">
        <f t="shared" ca="1" si="26"/>
        <v>0</v>
      </c>
      <c r="AP64" s="522">
        <f t="shared" ca="1" si="27"/>
        <v>0</v>
      </c>
      <c r="AQ64" s="522">
        <f t="shared" ca="1" si="28"/>
        <v>0</v>
      </c>
      <c r="AR64" s="522">
        <f t="shared" si="29"/>
        <v>0</v>
      </c>
      <c r="AS64" s="522">
        <f t="shared" ca="1" si="30"/>
        <v>0</v>
      </c>
      <c r="AT64" s="522">
        <f t="shared" ca="1" si="31"/>
        <v>0</v>
      </c>
      <c r="AU64" s="522">
        <f ca="1">IF(AT64=TRUE,COUNTIF(AU$2:AU63,"&gt;0")+1,0)</f>
        <v>0</v>
      </c>
      <c r="AV64" s="522">
        <f t="shared" ca="1" si="32"/>
        <v>0</v>
      </c>
      <c r="AW64" s="522">
        <f>IF(C64="x",COUNTIF(AW$2:AW63,"&gt;0")+1,0)</f>
        <v>0</v>
      </c>
    </row>
    <row r="65" spans="1:50" ht="15">
      <c r="A65" s="518" t="str">
        <f t="shared" si="1"/>
        <v>A64</v>
      </c>
      <c r="B65" s="527"/>
      <c r="C65" s="527"/>
      <c r="D65" s="527"/>
      <c r="E65" s="527"/>
      <c r="F65" s="524">
        <v>64</v>
      </c>
      <c r="G65" s="770"/>
      <c r="H65" s="528"/>
      <c r="I65" s="529"/>
      <c r="J65" s="530"/>
      <c r="K65" s="529"/>
      <c r="L65" s="531"/>
      <c r="M65" s="529"/>
      <c r="N65" s="531"/>
      <c r="O65" s="528"/>
      <c r="P65" s="528"/>
      <c r="Q65" s="529"/>
      <c r="R65" s="528"/>
      <c r="S65" s="528"/>
      <c r="T65" s="532"/>
      <c r="U65" s="532"/>
      <c r="V65" s="528"/>
      <c r="W65" s="533"/>
      <c r="X65" s="533"/>
      <c r="Y65" s="534"/>
      <c r="Z65" s="535"/>
      <c r="AA65" s="536"/>
      <c r="AB65" s="537"/>
      <c r="AC65" s="537"/>
      <c r="AD65" s="537"/>
      <c r="AE65" s="538"/>
      <c r="AF65" s="520"/>
      <c r="AG65" s="521"/>
      <c r="AH65" s="518" t="str">
        <f t="shared" si="4"/>
        <v>Autre</v>
      </c>
      <c r="AI65" s="522">
        <f t="shared" si="5"/>
        <v>0</v>
      </c>
      <c r="AJ65" s="522" t="str">
        <f t="shared" si="21"/>
        <v>_</v>
      </c>
      <c r="AK65" s="522" t="str">
        <f t="shared" si="22"/>
        <v>A64</v>
      </c>
      <c r="AL65" s="522">
        <f t="shared" ca="1" si="23"/>
        <v>0</v>
      </c>
      <c r="AM65" s="522">
        <f t="shared" ca="1" si="24"/>
        <v>0</v>
      </c>
      <c r="AN65" s="522">
        <f t="shared" ca="1" si="25"/>
        <v>0</v>
      </c>
      <c r="AO65" s="522">
        <f t="shared" ca="1" si="26"/>
        <v>0</v>
      </c>
      <c r="AP65" s="522">
        <f t="shared" ca="1" si="27"/>
        <v>0</v>
      </c>
      <c r="AQ65" s="522">
        <f t="shared" ca="1" si="28"/>
        <v>0</v>
      </c>
      <c r="AR65" s="522">
        <f t="shared" si="29"/>
        <v>0</v>
      </c>
      <c r="AS65" s="522">
        <f t="shared" ca="1" si="30"/>
        <v>0</v>
      </c>
      <c r="AT65" s="522">
        <f t="shared" ca="1" si="31"/>
        <v>0</v>
      </c>
      <c r="AU65" s="522">
        <f ca="1">IF(AT65=TRUE,COUNTIF(AU$2:AU64,"&gt;0")+1,0)</f>
        <v>0</v>
      </c>
      <c r="AV65" s="522">
        <f t="shared" ca="1" si="32"/>
        <v>0</v>
      </c>
      <c r="AW65" s="522">
        <f>IF(C65="x",COUNTIF(AW$2:AW64,"&gt;0")+1,0)</f>
        <v>0</v>
      </c>
    </row>
    <row r="66" spans="1:50" ht="15">
      <c r="A66" s="518" t="str">
        <f t="shared" si="1"/>
        <v>A65</v>
      </c>
      <c r="B66" s="527"/>
      <c r="C66" s="527"/>
      <c r="D66" s="527"/>
      <c r="E66" s="527"/>
      <c r="F66" s="524">
        <v>65</v>
      </c>
      <c r="G66" s="770"/>
      <c r="H66" s="528"/>
      <c r="I66" s="529"/>
      <c r="J66" s="530"/>
      <c r="K66" s="529"/>
      <c r="L66" s="531"/>
      <c r="M66" s="529"/>
      <c r="N66" s="531"/>
      <c r="O66" s="528"/>
      <c r="P66" s="528"/>
      <c r="Q66" s="529"/>
      <c r="R66" s="528"/>
      <c r="S66" s="528"/>
      <c r="T66" s="532"/>
      <c r="U66" s="532"/>
      <c r="V66" s="528"/>
      <c r="W66" s="533"/>
      <c r="X66" s="533"/>
      <c r="Y66" s="534"/>
      <c r="Z66" s="535"/>
      <c r="AA66" s="536"/>
      <c r="AB66" s="537"/>
      <c r="AC66" s="537"/>
      <c r="AD66" s="537"/>
      <c r="AE66" s="538"/>
      <c r="AF66" s="520"/>
      <c r="AG66" s="521"/>
      <c r="AH66" s="518" t="str">
        <f t="shared" si="4"/>
        <v>Autre</v>
      </c>
      <c r="AI66" s="522">
        <f t="shared" si="5"/>
        <v>0</v>
      </c>
      <c r="AJ66" s="522" t="str">
        <f t="shared" si="21"/>
        <v>_</v>
      </c>
      <c r="AK66" s="522" t="str">
        <f t="shared" si="22"/>
        <v>A65</v>
      </c>
      <c r="AL66" s="522">
        <f t="shared" ca="1" si="23"/>
        <v>0</v>
      </c>
      <c r="AM66" s="522">
        <f t="shared" ca="1" si="24"/>
        <v>0</v>
      </c>
      <c r="AN66" s="522">
        <f t="shared" ca="1" si="25"/>
        <v>0</v>
      </c>
      <c r="AO66" s="522">
        <f t="shared" ca="1" si="26"/>
        <v>0</v>
      </c>
      <c r="AP66" s="522">
        <f t="shared" ca="1" si="27"/>
        <v>0</v>
      </c>
      <c r="AQ66" s="522">
        <f t="shared" ca="1" si="28"/>
        <v>0</v>
      </c>
      <c r="AR66" s="522">
        <f t="shared" si="29"/>
        <v>0</v>
      </c>
      <c r="AS66" s="522">
        <f t="shared" ca="1" si="30"/>
        <v>0</v>
      </c>
      <c r="AT66" s="522">
        <f t="shared" ca="1" si="31"/>
        <v>0</v>
      </c>
      <c r="AU66" s="522">
        <f ca="1">IF(AT66=TRUE,COUNTIF(AU$2:AU65,"&gt;0")+1,0)</f>
        <v>0</v>
      </c>
      <c r="AV66" s="522">
        <f t="shared" ca="1" si="32"/>
        <v>0</v>
      </c>
      <c r="AW66" s="522">
        <f>IF(C66="x",COUNTIF(AW$2:AW65,"&gt;0")+1,0)</f>
        <v>0</v>
      </c>
    </row>
    <row r="67" spans="1:50" ht="15">
      <c r="A67" s="518" t="str">
        <f t="shared" ref="A67:A69" si="33">"A"&amp;F67</f>
        <v>A66</v>
      </c>
      <c r="B67" s="527"/>
      <c r="C67" s="527"/>
      <c r="D67" s="527"/>
      <c r="E67" s="527"/>
      <c r="F67" s="524">
        <v>66</v>
      </c>
      <c r="G67" s="770"/>
      <c r="H67" s="528"/>
      <c r="I67" s="529"/>
      <c r="J67" s="530"/>
      <c r="K67" s="529"/>
      <c r="L67" s="531"/>
      <c r="M67" s="529"/>
      <c r="N67" s="531"/>
      <c r="O67" s="528"/>
      <c r="P67" s="528"/>
      <c r="Q67" s="529"/>
      <c r="R67" s="528"/>
      <c r="S67" s="528"/>
      <c r="T67" s="532"/>
      <c r="U67" s="532"/>
      <c r="V67" s="528"/>
      <c r="W67" s="533"/>
      <c r="X67" s="533"/>
      <c r="Y67" s="534"/>
      <c r="Z67" s="535"/>
      <c r="AA67" s="536"/>
      <c r="AB67" s="537"/>
      <c r="AC67" s="537"/>
      <c r="AD67" s="537"/>
      <c r="AE67" s="538"/>
      <c r="AF67" s="520"/>
      <c r="AG67" s="521"/>
      <c r="AH67" s="518" t="str">
        <f t="shared" ref="AH67:AH69" si="34">IF(Q67="A2","Autre",IF(Q67="Commune",Q67,"Autre"))</f>
        <v>Autre</v>
      </c>
      <c r="AI67" s="522">
        <f t="shared" ref="AI67:AI69" si="35">IF(V67="Finalisée",Z67,0)</f>
        <v>0</v>
      </c>
      <c r="AJ67" s="522" t="str">
        <f t="shared" si="21"/>
        <v>_</v>
      </c>
      <c r="AK67" s="522" t="str">
        <f t="shared" si="22"/>
        <v>A66</v>
      </c>
      <c r="AL67" s="522">
        <f t="shared" ca="1" si="23"/>
        <v>0</v>
      </c>
      <c r="AM67" s="522">
        <f t="shared" ca="1" si="24"/>
        <v>0</v>
      </c>
      <c r="AN67" s="522">
        <f t="shared" ca="1" si="25"/>
        <v>0</v>
      </c>
      <c r="AO67" s="522">
        <f t="shared" ca="1" si="26"/>
        <v>0</v>
      </c>
      <c r="AP67" s="522">
        <f t="shared" ca="1" si="27"/>
        <v>0</v>
      </c>
      <c r="AQ67" s="522">
        <f t="shared" ca="1" si="28"/>
        <v>0</v>
      </c>
      <c r="AR67" s="522">
        <f t="shared" si="29"/>
        <v>0</v>
      </c>
      <c r="AS67" s="522">
        <f t="shared" ca="1" si="30"/>
        <v>0</v>
      </c>
      <c r="AT67" s="522">
        <f t="shared" ca="1" si="31"/>
        <v>0</v>
      </c>
      <c r="AU67" s="522">
        <f ca="1">IF(AT67=TRUE,COUNTIF(AU$2:AU66,"&gt;0")+1,0)</f>
        <v>0</v>
      </c>
      <c r="AV67" s="522">
        <f t="shared" ca="1" si="32"/>
        <v>0</v>
      </c>
      <c r="AW67" s="522">
        <f>IF(C67="x",COUNTIF(AW$2:AW66,"&gt;0")+1,0)</f>
        <v>0</v>
      </c>
    </row>
    <row r="68" spans="1:50" ht="15">
      <c r="A68" s="518" t="str">
        <f t="shared" si="33"/>
        <v>A67</v>
      </c>
      <c r="B68" s="527"/>
      <c r="C68" s="527"/>
      <c r="D68" s="527"/>
      <c r="E68" s="527"/>
      <c r="F68" s="524">
        <v>67</v>
      </c>
      <c r="G68" s="770"/>
      <c r="H68" s="528"/>
      <c r="I68" s="529"/>
      <c r="J68" s="530"/>
      <c r="K68" s="529"/>
      <c r="L68" s="531"/>
      <c r="M68" s="529"/>
      <c r="N68" s="531"/>
      <c r="O68" s="528"/>
      <c r="P68" s="528"/>
      <c r="Q68" s="529"/>
      <c r="R68" s="528"/>
      <c r="S68" s="528"/>
      <c r="T68" s="532"/>
      <c r="U68" s="532"/>
      <c r="V68" s="528"/>
      <c r="W68" s="533"/>
      <c r="X68" s="533"/>
      <c r="Y68" s="534"/>
      <c r="Z68" s="535"/>
      <c r="AA68" s="536"/>
      <c r="AB68" s="537"/>
      <c r="AC68" s="537"/>
      <c r="AD68" s="537"/>
      <c r="AE68" s="538"/>
      <c r="AF68" s="520"/>
      <c r="AG68" s="521"/>
      <c r="AH68" s="518" t="str">
        <f t="shared" si="34"/>
        <v>Autre</v>
      </c>
      <c r="AI68" s="522">
        <f t="shared" si="35"/>
        <v>0</v>
      </c>
      <c r="AJ68" s="522" t="str">
        <f t="shared" si="21"/>
        <v>_</v>
      </c>
      <c r="AK68" s="522" t="str">
        <f t="shared" si="22"/>
        <v>A67</v>
      </c>
      <c r="AL68" s="522">
        <f t="shared" ca="1" si="23"/>
        <v>0</v>
      </c>
      <c r="AM68" s="522">
        <f t="shared" ca="1" si="24"/>
        <v>0</v>
      </c>
      <c r="AN68" s="522">
        <f t="shared" ca="1" si="25"/>
        <v>0</v>
      </c>
      <c r="AO68" s="522">
        <f t="shared" ca="1" si="26"/>
        <v>0</v>
      </c>
      <c r="AP68" s="522">
        <f t="shared" ca="1" si="27"/>
        <v>0</v>
      </c>
      <c r="AQ68" s="522">
        <f t="shared" ca="1" si="28"/>
        <v>0</v>
      </c>
      <c r="AR68" s="522">
        <f t="shared" si="29"/>
        <v>0</v>
      </c>
      <c r="AS68" s="522">
        <f t="shared" ca="1" si="30"/>
        <v>0</v>
      </c>
      <c r="AT68" s="522">
        <f t="shared" ca="1" si="31"/>
        <v>0</v>
      </c>
      <c r="AU68" s="522">
        <f ca="1">IF(AT68=TRUE,COUNTIF(AU$2:AU67,"&gt;0")+1,0)</f>
        <v>0</v>
      </c>
      <c r="AV68" s="522">
        <f t="shared" ca="1" si="32"/>
        <v>0</v>
      </c>
      <c r="AW68" s="522">
        <f>IF(C68="x",COUNTIF(AW$2:AW67,"&gt;0")+1,0)</f>
        <v>0</v>
      </c>
    </row>
    <row r="69" spans="1:50" ht="15">
      <c r="A69" s="518" t="str">
        <f t="shared" si="33"/>
        <v>A68</v>
      </c>
      <c r="B69" s="527"/>
      <c r="C69" s="527"/>
      <c r="D69" s="527"/>
      <c r="E69" s="527"/>
      <c r="F69" s="524">
        <v>68</v>
      </c>
      <c r="G69" s="770"/>
      <c r="H69" s="528"/>
      <c r="I69" s="529"/>
      <c r="J69" s="530"/>
      <c r="K69" s="529"/>
      <c r="L69" s="531"/>
      <c r="M69" s="529"/>
      <c r="N69" s="531"/>
      <c r="O69" s="528"/>
      <c r="P69" s="528"/>
      <c r="Q69" s="529"/>
      <c r="R69" s="528"/>
      <c r="S69" s="528"/>
      <c r="T69" s="532"/>
      <c r="U69" s="532"/>
      <c r="V69" s="528"/>
      <c r="W69" s="533"/>
      <c r="X69" s="533"/>
      <c r="Y69" s="534"/>
      <c r="Z69" s="535"/>
      <c r="AA69" s="536"/>
      <c r="AB69" s="537"/>
      <c r="AC69" s="537"/>
      <c r="AD69" s="537"/>
      <c r="AE69" s="538"/>
      <c r="AF69" s="520"/>
      <c r="AG69" s="521"/>
      <c r="AH69" s="518" t="str">
        <f t="shared" si="34"/>
        <v>Autre</v>
      </c>
      <c r="AI69" s="522">
        <f t="shared" si="35"/>
        <v>0</v>
      </c>
      <c r="AJ69" s="522" t="str">
        <f t="shared" si="21"/>
        <v>_</v>
      </c>
      <c r="AK69" s="522" t="str">
        <f t="shared" si="22"/>
        <v>A68</v>
      </c>
      <c r="AL69" s="522">
        <f t="shared" ca="1" si="23"/>
        <v>0</v>
      </c>
      <c r="AM69" s="522">
        <f t="shared" ca="1" si="24"/>
        <v>0</v>
      </c>
      <c r="AN69" s="522">
        <f t="shared" ca="1" si="25"/>
        <v>0</v>
      </c>
      <c r="AO69" s="522">
        <f t="shared" ca="1" si="26"/>
        <v>0</v>
      </c>
      <c r="AP69" s="522">
        <f t="shared" ca="1" si="27"/>
        <v>0</v>
      </c>
      <c r="AQ69" s="522">
        <f t="shared" ca="1" si="28"/>
        <v>0</v>
      </c>
      <c r="AR69" s="522">
        <f t="shared" si="29"/>
        <v>0</v>
      </c>
      <c r="AS69" s="522">
        <f t="shared" ca="1" si="30"/>
        <v>0</v>
      </c>
      <c r="AT69" s="522">
        <f t="shared" ca="1" si="31"/>
        <v>0</v>
      </c>
      <c r="AU69" s="522">
        <f ca="1">IF(AT69=TRUE,COUNTIF(AU$2:AU68,"&gt;0")+1,0)</f>
        <v>0</v>
      </c>
      <c r="AV69" s="522">
        <f t="shared" ca="1" si="32"/>
        <v>0</v>
      </c>
      <c r="AW69" s="522">
        <f>IF(C69="x",COUNTIF(AW$2:AW68,"&gt;0")+1,0)</f>
        <v>0</v>
      </c>
    </row>
    <row r="70" spans="1:50" s="522" customFormat="1" ht="15">
      <c r="L70" s="323"/>
      <c r="N70" s="323"/>
      <c r="AX70" s="523"/>
    </row>
    <row r="71" spans="1:50" s="522" customFormat="1" ht="15">
      <c r="L71" s="323"/>
      <c r="N71" s="323"/>
      <c r="AX71" s="523"/>
    </row>
    <row r="72" spans="1:50" s="522" customFormat="1" ht="15">
      <c r="L72" s="323"/>
      <c r="N72" s="323"/>
      <c r="X72" s="525"/>
      <c r="AX72" s="523"/>
    </row>
    <row r="73" spans="1:50" s="522" customFormat="1" ht="15">
      <c r="L73" s="323"/>
      <c r="N73" s="323"/>
      <c r="AX73" s="523"/>
    </row>
    <row r="74" spans="1:50" s="522" customFormat="1" ht="15">
      <c r="L74" s="323"/>
      <c r="N74" s="323"/>
      <c r="AX74" s="523"/>
    </row>
    <row r="75" spans="1:50" s="522" customFormat="1" ht="15">
      <c r="L75" s="323"/>
      <c r="N75" s="323"/>
      <c r="AX75" s="523"/>
    </row>
    <row r="76" spans="1:50" s="522" customFormat="1" ht="15">
      <c r="L76" s="323"/>
      <c r="N76" s="323"/>
      <c r="AX76" s="523"/>
    </row>
    <row r="77" spans="1:50" s="522" customFormat="1" ht="15">
      <c r="L77" s="323"/>
      <c r="N77" s="323"/>
      <c r="AX77" s="523"/>
    </row>
    <row r="78" spans="1:50" s="522" customFormat="1" ht="15">
      <c r="L78" s="323"/>
      <c r="N78" s="323"/>
      <c r="AX78" s="523"/>
    </row>
    <row r="79" spans="1:50" s="522" customFormat="1" ht="15">
      <c r="L79" s="323"/>
      <c r="N79" s="323"/>
      <c r="AX79" s="523"/>
    </row>
    <row r="80" spans="1:50" s="522" customFormat="1" ht="15">
      <c r="L80" s="323"/>
      <c r="N80" s="323"/>
      <c r="AX80" s="523"/>
    </row>
    <row r="81" spans="12:50" s="522" customFormat="1" ht="15">
      <c r="L81" s="323"/>
      <c r="N81" s="323"/>
      <c r="AX81" s="523"/>
    </row>
    <row r="82" spans="12:50" s="522" customFormat="1" ht="15">
      <c r="L82" s="323"/>
      <c r="N82" s="323"/>
      <c r="AX82" s="523"/>
    </row>
    <row r="83" spans="12:50" s="522" customFormat="1" ht="15">
      <c r="L83" s="323"/>
      <c r="N83" s="323"/>
      <c r="AX83" s="523"/>
    </row>
    <row r="84" spans="12:50" s="522" customFormat="1" ht="15">
      <c r="L84" s="323"/>
      <c r="N84" s="323"/>
      <c r="AX84" s="523"/>
    </row>
    <row r="85" spans="12:50" s="522" customFormat="1" ht="15">
      <c r="L85" s="323"/>
      <c r="N85" s="323"/>
      <c r="AX85" s="523"/>
    </row>
    <row r="86" spans="12:50" s="522" customFormat="1" ht="15">
      <c r="L86" s="323"/>
      <c r="N86" s="323"/>
      <c r="AX86" s="523"/>
    </row>
    <row r="87" spans="12:50" s="522" customFormat="1" ht="15">
      <c r="L87" s="323"/>
      <c r="N87" s="323"/>
      <c r="AX87" s="523"/>
    </row>
    <row r="88" spans="12:50" s="522" customFormat="1" ht="15">
      <c r="L88" s="323"/>
      <c r="N88" s="323"/>
      <c r="AX88" s="523"/>
    </row>
    <row r="89" spans="12:50" s="522" customFormat="1" ht="15">
      <c r="L89" s="323"/>
      <c r="N89" s="323"/>
      <c r="AX89" s="523"/>
    </row>
    <row r="90" spans="12:50" s="522" customFormat="1" ht="15">
      <c r="L90" s="323"/>
      <c r="N90" s="323"/>
      <c r="AX90" s="523"/>
    </row>
    <row r="91" spans="12:50" s="522" customFormat="1" ht="15">
      <c r="L91" s="323"/>
      <c r="N91" s="323"/>
      <c r="AX91" s="523"/>
    </row>
    <row r="92" spans="12:50" s="522" customFormat="1" ht="15">
      <c r="L92" s="323"/>
      <c r="N92" s="323"/>
      <c r="AX92" s="523"/>
    </row>
    <row r="93" spans="12:50" s="522" customFormat="1" ht="15">
      <c r="L93" s="323"/>
      <c r="N93" s="323"/>
      <c r="AX93" s="523"/>
    </row>
    <row r="94" spans="12:50" s="522" customFormat="1" ht="15.75" customHeight="1">
      <c r="L94" s="323"/>
      <c r="N94" s="323"/>
      <c r="AX94" s="523"/>
    </row>
    <row r="95" spans="12:50" s="522" customFormat="1" ht="15.75" customHeight="1">
      <c r="L95" s="323"/>
      <c r="N95" s="323"/>
      <c r="AX95" s="523"/>
    </row>
    <row r="96" spans="12:50" s="522" customFormat="1" ht="15.75" customHeight="1">
      <c r="L96" s="323"/>
      <c r="N96" s="323"/>
      <c r="AX96" s="523"/>
    </row>
    <row r="97" spans="12:50" s="522" customFormat="1" ht="15.75" customHeight="1">
      <c r="L97" s="323"/>
      <c r="N97" s="323"/>
      <c r="AX97" s="523"/>
    </row>
    <row r="98" spans="12:50" s="522" customFormat="1" ht="15.75" customHeight="1">
      <c r="L98" s="323"/>
      <c r="N98" s="323"/>
      <c r="AX98" s="523"/>
    </row>
    <row r="99" spans="12:50" s="522" customFormat="1" ht="15.75" customHeight="1">
      <c r="L99" s="323"/>
      <c r="N99" s="323"/>
      <c r="AX99" s="523"/>
    </row>
    <row r="100" spans="12:50" s="522" customFormat="1" ht="15.75" customHeight="1">
      <c r="L100" s="323"/>
      <c r="N100" s="323"/>
      <c r="AX100" s="523"/>
    </row>
    <row r="101" spans="12:50" s="522" customFormat="1" ht="15.75" customHeight="1">
      <c r="L101" s="323"/>
      <c r="N101" s="323"/>
      <c r="AX101" s="523"/>
    </row>
    <row r="102" spans="12:50" s="522" customFormat="1" ht="15.75" customHeight="1">
      <c r="L102" s="323"/>
      <c r="N102" s="323"/>
      <c r="AX102" s="523"/>
    </row>
    <row r="103" spans="12:50" s="522" customFormat="1" ht="15.75" customHeight="1">
      <c r="L103" s="323"/>
      <c r="N103" s="323"/>
      <c r="AX103" s="523"/>
    </row>
    <row r="104" spans="12:50" s="522" customFormat="1" ht="15.75" customHeight="1">
      <c r="L104" s="323"/>
      <c r="N104" s="323"/>
      <c r="AX104" s="523"/>
    </row>
    <row r="105" spans="12:50" s="522" customFormat="1" ht="15.75" customHeight="1">
      <c r="L105" s="323"/>
      <c r="N105" s="323"/>
      <c r="AX105" s="523"/>
    </row>
    <row r="106" spans="12:50" s="522" customFormat="1" ht="15.75" customHeight="1">
      <c r="L106" s="323"/>
      <c r="N106" s="323"/>
      <c r="AX106" s="523"/>
    </row>
    <row r="107" spans="12:50" s="522" customFormat="1" ht="15.75" customHeight="1">
      <c r="L107" s="323"/>
      <c r="N107" s="323"/>
      <c r="AX107" s="523"/>
    </row>
    <row r="108" spans="12:50" s="522" customFormat="1" ht="15.75" customHeight="1">
      <c r="L108" s="323"/>
      <c r="N108" s="323"/>
      <c r="AX108" s="523"/>
    </row>
    <row r="109" spans="12:50" s="522" customFormat="1" ht="15.75" customHeight="1">
      <c r="L109" s="323"/>
      <c r="N109" s="323"/>
      <c r="AX109" s="523"/>
    </row>
    <row r="110" spans="12:50" s="522" customFormat="1" ht="15.75" customHeight="1">
      <c r="L110" s="323"/>
      <c r="N110" s="323"/>
      <c r="AX110" s="523"/>
    </row>
    <row r="111" spans="12:50" s="522" customFormat="1" ht="15.75" customHeight="1">
      <c r="L111" s="323"/>
      <c r="N111" s="323"/>
      <c r="AX111" s="523"/>
    </row>
    <row r="112" spans="12:50" s="522" customFormat="1" ht="15.75" customHeight="1">
      <c r="L112" s="323"/>
      <c r="N112" s="323"/>
      <c r="AX112" s="523"/>
    </row>
    <row r="113" spans="12:50" s="522" customFormat="1" ht="15.75" customHeight="1">
      <c r="L113" s="323"/>
      <c r="N113" s="323"/>
      <c r="AX113" s="523"/>
    </row>
    <row r="114" spans="12:50" s="522" customFormat="1" ht="15.75" customHeight="1">
      <c r="L114" s="323"/>
      <c r="N114" s="323"/>
      <c r="AX114" s="523"/>
    </row>
    <row r="115" spans="12:50" s="522" customFormat="1" ht="15.75" customHeight="1">
      <c r="L115" s="323"/>
      <c r="N115" s="323"/>
      <c r="AX115" s="523"/>
    </row>
    <row r="116" spans="12:50" s="522" customFormat="1" ht="15.75" customHeight="1">
      <c r="L116" s="323"/>
      <c r="N116" s="323"/>
      <c r="AX116" s="523"/>
    </row>
    <row r="117" spans="12:50" s="522" customFormat="1" ht="15.75" customHeight="1">
      <c r="L117" s="323"/>
      <c r="N117" s="323"/>
      <c r="AX117" s="523"/>
    </row>
    <row r="118" spans="12:50" s="522" customFormat="1" ht="15.75" customHeight="1">
      <c r="L118" s="323"/>
      <c r="N118" s="323"/>
      <c r="AX118" s="523"/>
    </row>
    <row r="119" spans="12:50" s="522" customFormat="1" ht="15.75" customHeight="1">
      <c r="L119" s="323"/>
      <c r="N119" s="323"/>
      <c r="AX119" s="523"/>
    </row>
    <row r="120" spans="12:50" s="522" customFormat="1" ht="15.75" customHeight="1">
      <c r="L120" s="323"/>
      <c r="N120" s="323"/>
      <c r="AX120" s="523"/>
    </row>
    <row r="121" spans="12:50" s="522" customFormat="1" ht="15.75" customHeight="1">
      <c r="L121" s="323"/>
      <c r="N121" s="323"/>
      <c r="AX121" s="523"/>
    </row>
    <row r="122" spans="12:50" s="522" customFormat="1" ht="15.75" customHeight="1">
      <c r="L122" s="323"/>
      <c r="N122" s="323"/>
      <c r="AX122" s="523"/>
    </row>
    <row r="123" spans="12:50" s="522" customFormat="1" ht="15.75" customHeight="1">
      <c r="L123" s="323"/>
      <c r="N123" s="323"/>
      <c r="AX123" s="523"/>
    </row>
    <row r="124" spans="12:50" s="522" customFormat="1" ht="15.75" customHeight="1">
      <c r="L124" s="323"/>
      <c r="N124" s="323"/>
      <c r="AX124" s="523"/>
    </row>
    <row r="125" spans="12:50" s="522" customFormat="1" ht="15.75" customHeight="1">
      <c r="L125" s="323"/>
      <c r="N125" s="323"/>
      <c r="AX125" s="523"/>
    </row>
    <row r="126" spans="12:50" s="522" customFormat="1" ht="15.75" customHeight="1">
      <c r="L126" s="323"/>
      <c r="N126" s="323"/>
      <c r="AX126" s="523"/>
    </row>
    <row r="127" spans="12:50" s="522" customFormat="1" ht="15.75" customHeight="1">
      <c r="L127" s="323"/>
      <c r="N127" s="323"/>
      <c r="AX127" s="523"/>
    </row>
    <row r="128" spans="12:50" s="522" customFormat="1" ht="15.75" customHeight="1">
      <c r="L128" s="323"/>
      <c r="N128" s="323"/>
      <c r="AX128" s="523"/>
    </row>
    <row r="129" spans="12:50" s="522" customFormat="1" ht="15.75" customHeight="1">
      <c r="L129" s="323"/>
      <c r="N129" s="323"/>
      <c r="AX129" s="523"/>
    </row>
    <row r="130" spans="12:50" s="522" customFormat="1" ht="15.75" customHeight="1">
      <c r="L130" s="323"/>
      <c r="N130" s="323"/>
      <c r="AX130" s="523"/>
    </row>
    <row r="131" spans="12:50" s="522" customFormat="1" ht="15.75" customHeight="1">
      <c r="L131" s="323"/>
      <c r="N131" s="323"/>
      <c r="AX131" s="523"/>
    </row>
    <row r="132" spans="12:50" s="522" customFormat="1" ht="15.75" customHeight="1">
      <c r="L132" s="323"/>
      <c r="N132" s="323"/>
      <c r="AX132" s="523"/>
    </row>
    <row r="133" spans="12:50" s="522" customFormat="1" ht="15.75" customHeight="1">
      <c r="L133" s="323"/>
      <c r="N133" s="323"/>
      <c r="AX133" s="523"/>
    </row>
    <row r="134" spans="12:50" s="522" customFormat="1" ht="15.75" customHeight="1">
      <c r="L134" s="323"/>
      <c r="N134" s="323"/>
      <c r="AX134" s="523"/>
    </row>
    <row r="135" spans="12:50" s="522" customFormat="1" ht="15.75" customHeight="1">
      <c r="L135" s="323"/>
      <c r="N135" s="323"/>
      <c r="AX135" s="523"/>
    </row>
    <row r="136" spans="12:50" s="522" customFormat="1" ht="15.75" customHeight="1">
      <c r="L136" s="323"/>
      <c r="N136" s="323"/>
      <c r="AX136" s="523"/>
    </row>
    <row r="137" spans="12:50" s="522" customFormat="1" ht="15.75" customHeight="1">
      <c r="L137" s="323"/>
      <c r="N137" s="323"/>
      <c r="AX137" s="523"/>
    </row>
    <row r="138" spans="12:50" s="522" customFormat="1" ht="15.75" customHeight="1">
      <c r="L138" s="323"/>
      <c r="N138" s="323"/>
      <c r="AX138" s="523"/>
    </row>
    <row r="139" spans="12:50" s="522" customFormat="1" ht="15.75" customHeight="1">
      <c r="L139" s="323"/>
      <c r="N139" s="323"/>
      <c r="AX139" s="523"/>
    </row>
    <row r="140" spans="12:50" s="522" customFormat="1" ht="15.75" customHeight="1">
      <c r="L140" s="323"/>
      <c r="N140" s="323"/>
      <c r="AX140" s="523"/>
    </row>
    <row r="141" spans="12:50" s="522" customFormat="1" ht="15.75" customHeight="1">
      <c r="L141" s="323"/>
      <c r="N141" s="323"/>
      <c r="AX141" s="523"/>
    </row>
    <row r="142" spans="12:50" s="522" customFormat="1" ht="15.75" customHeight="1">
      <c r="L142" s="323"/>
      <c r="N142" s="323"/>
      <c r="AX142" s="523"/>
    </row>
    <row r="143" spans="12:50" s="522" customFormat="1" ht="15.75" customHeight="1">
      <c r="L143" s="323"/>
      <c r="N143" s="323"/>
      <c r="AX143" s="523"/>
    </row>
    <row r="144" spans="12:50" s="522" customFormat="1" ht="15.75" customHeight="1">
      <c r="L144" s="323"/>
      <c r="N144" s="323"/>
      <c r="AX144" s="523"/>
    </row>
    <row r="145" spans="12:50" s="522" customFormat="1" ht="15.75" customHeight="1">
      <c r="L145" s="323"/>
      <c r="N145" s="323"/>
      <c r="AX145" s="523"/>
    </row>
    <row r="146" spans="12:50" s="522" customFormat="1" ht="15.75" customHeight="1">
      <c r="L146" s="323"/>
      <c r="N146" s="323"/>
      <c r="AX146" s="523"/>
    </row>
    <row r="147" spans="12:50" s="522" customFormat="1" ht="15.75" customHeight="1">
      <c r="L147" s="323"/>
      <c r="N147" s="323"/>
      <c r="AX147" s="523"/>
    </row>
    <row r="148" spans="12:50" s="522" customFormat="1" ht="15.75" customHeight="1">
      <c r="L148" s="323"/>
      <c r="N148" s="323"/>
      <c r="AX148" s="523"/>
    </row>
    <row r="149" spans="12:50" s="522" customFormat="1" ht="15.75" customHeight="1">
      <c r="L149" s="323"/>
      <c r="N149" s="323"/>
      <c r="AX149" s="523"/>
    </row>
    <row r="150" spans="12:50" s="522" customFormat="1" ht="15.75" customHeight="1">
      <c r="L150" s="323"/>
      <c r="N150" s="323"/>
      <c r="AX150" s="523"/>
    </row>
    <row r="151" spans="12:50" s="522" customFormat="1" ht="15.75" customHeight="1">
      <c r="L151" s="323"/>
      <c r="N151" s="323"/>
      <c r="AX151" s="523"/>
    </row>
    <row r="152" spans="12:50" s="522" customFormat="1" ht="15.75" customHeight="1">
      <c r="L152" s="323"/>
      <c r="N152" s="323"/>
      <c r="AX152" s="523"/>
    </row>
    <row r="153" spans="12:50" s="522" customFormat="1" ht="15.75" customHeight="1">
      <c r="L153" s="323"/>
      <c r="N153" s="323"/>
      <c r="AX153" s="523"/>
    </row>
    <row r="154" spans="12:50" s="522" customFormat="1" ht="15.75" customHeight="1">
      <c r="L154" s="323"/>
      <c r="N154" s="323"/>
      <c r="AX154" s="523"/>
    </row>
    <row r="155" spans="12:50" s="522" customFormat="1" ht="15.75" customHeight="1">
      <c r="L155" s="323"/>
      <c r="N155" s="323"/>
      <c r="AX155" s="523"/>
    </row>
    <row r="156" spans="12:50" s="522" customFormat="1" ht="15.75" customHeight="1">
      <c r="L156" s="323"/>
      <c r="N156" s="323"/>
      <c r="AX156" s="523"/>
    </row>
    <row r="157" spans="12:50" s="522" customFormat="1" ht="15.75" customHeight="1">
      <c r="L157" s="323"/>
      <c r="N157" s="323"/>
      <c r="AX157" s="523"/>
    </row>
    <row r="158" spans="12:50" s="522" customFormat="1" ht="15.75" customHeight="1">
      <c r="L158" s="323"/>
      <c r="N158" s="323"/>
      <c r="AX158" s="523"/>
    </row>
    <row r="159" spans="12:50" s="522" customFormat="1" ht="15.75" customHeight="1">
      <c r="L159" s="323"/>
      <c r="N159" s="323"/>
      <c r="AX159" s="523"/>
    </row>
    <row r="160" spans="12:50" s="522" customFormat="1" ht="15.75" customHeight="1">
      <c r="L160" s="323"/>
      <c r="N160" s="323"/>
      <c r="AX160" s="523"/>
    </row>
    <row r="161" spans="12:50" s="522" customFormat="1" ht="15.75" customHeight="1">
      <c r="L161" s="323"/>
      <c r="N161" s="323"/>
      <c r="AX161" s="523"/>
    </row>
    <row r="162" spans="12:50" s="522" customFormat="1" ht="15.75" customHeight="1">
      <c r="L162" s="323"/>
      <c r="N162" s="323"/>
      <c r="AX162" s="523"/>
    </row>
    <row r="163" spans="12:50" s="522" customFormat="1" ht="15.75" customHeight="1">
      <c r="L163" s="323"/>
      <c r="N163" s="323"/>
      <c r="AX163" s="523"/>
    </row>
    <row r="164" spans="12:50" s="522" customFormat="1" ht="15.75" customHeight="1">
      <c r="L164" s="323"/>
      <c r="N164" s="323"/>
      <c r="AX164" s="523"/>
    </row>
    <row r="165" spans="12:50" s="522" customFormat="1" ht="15.75" customHeight="1">
      <c r="L165" s="323"/>
      <c r="N165" s="323"/>
      <c r="AX165" s="523"/>
    </row>
    <row r="166" spans="12:50" s="522" customFormat="1" ht="15.75" customHeight="1">
      <c r="L166" s="323"/>
      <c r="N166" s="323"/>
      <c r="AX166" s="523"/>
    </row>
    <row r="167" spans="12:50" s="522" customFormat="1" ht="15.75" customHeight="1">
      <c r="L167" s="323"/>
      <c r="N167" s="323"/>
      <c r="AX167" s="523"/>
    </row>
    <row r="168" spans="12:50" s="522" customFormat="1" ht="15.75" customHeight="1">
      <c r="L168" s="323"/>
      <c r="N168" s="323"/>
      <c r="AX168" s="523"/>
    </row>
    <row r="169" spans="12:50" s="522" customFormat="1" ht="15.75" customHeight="1">
      <c r="L169" s="323"/>
      <c r="N169" s="323"/>
      <c r="AX169" s="523"/>
    </row>
    <row r="170" spans="12:50" s="522" customFormat="1" ht="15.75" customHeight="1">
      <c r="L170" s="323"/>
      <c r="N170" s="323"/>
      <c r="AX170" s="523"/>
    </row>
    <row r="171" spans="12:50" s="522" customFormat="1" ht="15.75" customHeight="1">
      <c r="L171" s="323"/>
      <c r="N171" s="323"/>
      <c r="AX171" s="523"/>
    </row>
    <row r="172" spans="12:50" s="522" customFormat="1" ht="15.75" customHeight="1">
      <c r="L172" s="323"/>
      <c r="N172" s="323"/>
      <c r="AX172" s="523"/>
    </row>
    <row r="173" spans="12:50" s="522" customFormat="1" ht="15.75" customHeight="1">
      <c r="L173" s="323"/>
      <c r="N173" s="323"/>
      <c r="AX173" s="523"/>
    </row>
    <row r="174" spans="12:50" s="522" customFormat="1" ht="15.75" customHeight="1">
      <c r="L174" s="323"/>
      <c r="N174" s="323"/>
      <c r="AX174" s="523"/>
    </row>
    <row r="175" spans="12:50" s="522" customFormat="1" ht="15.75" customHeight="1">
      <c r="L175" s="323"/>
      <c r="N175" s="323"/>
      <c r="AX175" s="523"/>
    </row>
    <row r="176" spans="12:50" s="522" customFormat="1" ht="15.75" customHeight="1">
      <c r="L176" s="323"/>
      <c r="N176" s="323"/>
      <c r="AX176" s="523"/>
    </row>
    <row r="177" spans="12:50" s="522" customFormat="1" ht="15.75" customHeight="1">
      <c r="L177" s="323"/>
      <c r="N177" s="323"/>
      <c r="AX177" s="523"/>
    </row>
    <row r="178" spans="12:50" s="522" customFormat="1" ht="15.75" customHeight="1">
      <c r="L178" s="323"/>
      <c r="N178" s="323"/>
      <c r="AX178" s="523"/>
    </row>
    <row r="179" spans="12:50" s="522" customFormat="1" ht="15.75" customHeight="1">
      <c r="L179" s="323"/>
      <c r="N179" s="323"/>
      <c r="AX179" s="523"/>
    </row>
    <row r="180" spans="12:50" s="522" customFormat="1" ht="15.75" customHeight="1">
      <c r="L180" s="323"/>
      <c r="N180" s="323"/>
      <c r="AX180" s="523"/>
    </row>
    <row r="181" spans="12:50" s="522" customFormat="1" ht="15.75" customHeight="1">
      <c r="L181" s="323"/>
      <c r="N181" s="323"/>
      <c r="AX181" s="523"/>
    </row>
    <row r="182" spans="12:50" s="522" customFormat="1" ht="15.75" customHeight="1">
      <c r="L182" s="323"/>
      <c r="N182" s="323"/>
      <c r="AX182" s="523"/>
    </row>
    <row r="183" spans="12:50" s="522" customFormat="1" ht="15.75" customHeight="1">
      <c r="L183" s="323"/>
      <c r="N183" s="323"/>
      <c r="AX183" s="523"/>
    </row>
    <row r="184" spans="12:50" s="522" customFormat="1" ht="15.75" customHeight="1">
      <c r="L184" s="323"/>
      <c r="N184" s="323"/>
      <c r="AX184" s="523"/>
    </row>
    <row r="185" spans="12:50" s="522" customFormat="1" ht="15.75" customHeight="1">
      <c r="L185" s="323"/>
      <c r="N185" s="323"/>
      <c r="AX185" s="523"/>
    </row>
    <row r="186" spans="12:50" s="522" customFormat="1" ht="15.75" customHeight="1">
      <c r="L186" s="323"/>
      <c r="N186" s="323"/>
      <c r="AX186" s="523"/>
    </row>
    <row r="187" spans="12:50" s="522" customFormat="1" ht="15.75" customHeight="1">
      <c r="L187" s="323"/>
      <c r="N187" s="323"/>
      <c r="AX187" s="523"/>
    </row>
    <row r="188" spans="12:50" s="522" customFormat="1" ht="15.75" customHeight="1">
      <c r="L188" s="323"/>
      <c r="N188" s="323"/>
      <c r="AX188" s="523"/>
    </row>
    <row r="189" spans="12:50" s="522" customFormat="1" ht="15.75" customHeight="1">
      <c r="L189" s="323"/>
      <c r="N189" s="323"/>
      <c r="AX189" s="523"/>
    </row>
    <row r="190" spans="12:50" s="522" customFormat="1" ht="15.75" customHeight="1">
      <c r="L190" s="323"/>
      <c r="N190" s="323"/>
      <c r="AX190" s="523"/>
    </row>
    <row r="191" spans="12:50" s="522" customFormat="1" ht="15.75" customHeight="1">
      <c r="L191" s="323"/>
      <c r="N191" s="323"/>
      <c r="AX191" s="523"/>
    </row>
    <row r="192" spans="12:50" s="522" customFormat="1" ht="15.75" customHeight="1">
      <c r="L192" s="323"/>
      <c r="N192" s="323"/>
      <c r="AX192" s="523"/>
    </row>
    <row r="193" spans="12:50" s="522" customFormat="1" ht="15.75" customHeight="1">
      <c r="L193" s="323"/>
      <c r="N193" s="323"/>
      <c r="AX193" s="523"/>
    </row>
    <row r="194" spans="12:50" s="522" customFormat="1" ht="15.75" customHeight="1">
      <c r="L194" s="323"/>
      <c r="N194" s="323"/>
      <c r="AX194" s="523"/>
    </row>
    <row r="195" spans="12:50" s="522" customFormat="1" ht="15.75" customHeight="1">
      <c r="L195" s="323"/>
      <c r="N195" s="323"/>
      <c r="AX195" s="523"/>
    </row>
    <row r="196" spans="12:50" s="522" customFormat="1" ht="15.75" customHeight="1">
      <c r="L196" s="323"/>
      <c r="N196" s="323"/>
      <c r="AX196" s="523"/>
    </row>
    <row r="197" spans="12:50" s="522" customFormat="1" ht="15.75" customHeight="1">
      <c r="L197" s="323"/>
      <c r="N197" s="323"/>
      <c r="AX197" s="523"/>
    </row>
    <row r="198" spans="12:50" s="522" customFormat="1" ht="15.75" customHeight="1">
      <c r="L198" s="323"/>
      <c r="N198" s="323"/>
      <c r="AX198" s="523"/>
    </row>
    <row r="199" spans="12:50" s="522" customFormat="1" ht="15.75" customHeight="1">
      <c r="L199" s="323"/>
      <c r="N199" s="323"/>
      <c r="AX199" s="523"/>
    </row>
    <row r="200" spans="12:50" s="522" customFormat="1" ht="15.75" customHeight="1">
      <c r="L200" s="323"/>
      <c r="N200" s="323"/>
      <c r="AX200" s="523"/>
    </row>
    <row r="201" spans="12:50" s="522" customFormat="1" ht="15.75" customHeight="1">
      <c r="L201" s="323"/>
      <c r="N201" s="323"/>
      <c r="AX201" s="523"/>
    </row>
    <row r="202" spans="12:50" s="522" customFormat="1" ht="15.75" customHeight="1">
      <c r="L202" s="323"/>
      <c r="N202" s="323"/>
      <c r="AX202" s="523"/>
    </row>
    <row r="203" spans="12:50" s="522" customFormat="1" ht="15.75" customHeight="1">
      <c r="L203" s="323"/>
      <c r="N203" s="323"/>
      <c r="AX203" s="523"/>
    </row>
    <row r="204" spans="12:50" s="522" customFormat="1" ht="15.75" customHeight="1">
      <c r="L204" s="323"/>
      <c r="N204" s="323"/>
      <c r="AX204" s="523"/>
    </row>
    <row r="205" spans="12:50" s="522" customFormat="1" ht="15.75" customHeight="1">
      <c r="L205" s="323"/>
      <c r="N205" s="323"/>
      <c r="AX205" s="523"/>
    </row>
    <row r="206" spans="12:50" s="522" customFormat="1" ht="15.75" customHeight="1">
      <c r="L206" s="323"/>
      <c r="N206" s="323"/>
      <c r="AX206" s="523"/>
    </row>
    <row r="207" spans="12:50" s="522" customFormat="1" ht="15.75" customHeight="1">
      <c r="L207" s="323"/>
      <c r="N207" s="323"/>
      <c r="AX207" s="523"/>
    </row>
    <row r="208" spans="12:50" s="522" customFormat="1" ht="15.75" customHeight="1">
      <c r="L208" s="323"/>
      <c r="N208" s="323"/>
      <c r="AX208" s="523"/>
    </row>
    <row r="209" spans="12:50" s="522" customFormat="1" ht="15.75" customHeight="1">
      <c r="L209" s="323"/>
      <c r="N209" s="323"/>
      <c r="AX209" s="523"/>
    </row>
    <row r="210" spans="12:50" s="522" customFormat="1" ht="15.75" customHeight="1">
      <c r="L210" s="323"/>
      <c r="N210" s="323"/>
      <c r="AX210" s="523"/>
    </row>
    <row r="211" spans="12:50" s="522" customFormat="1" ht="15.75" customHeight="1">
      <c r="L211" s="323"/>
      <c r="N211" s="323"/>
      <c r="AX211" s="523"/>
    </row>
    <row r="212" spans="12:50" s="522" customFormat="1" ht="15.75" customHeight="1">
      <c r="L212" s="323"/>
      <c r="N212" s="323"/>
      <c r="AX212" s="523"/>
    </row>
    <row r="213" spans="12:50" s="522" customFormat="1" ht="15.75" customHeight="1">
      <c r="L213" s="323"/>
      <c r="N213" s="323"/>
      <c r="AX213" s="523"/>
    </row>
    <row r="214" spans="12:50" s="522" customFormat="1" ht="15.75" customHeight="1">
      <c r="L214" s="323"/>
      <c r="N214" s="323"/>
      <c r="AX214" s="523"/>
    </row>
    <row r="215" spans="12:50" s="522" customFormat="1" ht="15.75" customHeight="1">
      <c r="L215" s="323"/>
      <c r="N215" s="323"/>
      <c r="AX215" s="523"/>
    </row>
    <row r="216" spans="12:50" s="522" customFormat="1" ht="15.75" customHeight="1">
      <c r="L216" s="323"/>
      <c r="N216" s="323"/>
      <c r="AX216" s="523"/>
    </row>
    <row r="217" spans="12:50" s="522" customFormat="1" ht="15.75" customHeight="1">
      <c r="L217" s="323"/>
      <c r="N217" s="323"/>
      <c r="AX217" s="523"/>
    </row>
    <row r="218" spans="12:50" s="522" customFormat="1" ht="15.75" customHeight="1">
      <c r="L218" s="323"/>
      <c r="N218" s="323"/>
      <c r="AX218" s="523"/>
    </row>
    <row r="219" spans="12:50" s="522" customFormat="1" ht="15.75" customHeight="1">
      <c r="L219" s="323"/>
      <c r="N219" s="323"/>
      <c r="AX219" s="523"/>
    </row>
    <row r="220" spans="12:50" s="522" customFormat="1" ht="15.75" customHeight="1">
      <c r="L220" s="323"/>
      <c r="N220" s="323"/>
      <c r="AX220" s="523"/>
    </row>
    <row r="221" spans="12:50" s="522" customFormat="1" ht="15.75" customHeight="1">
      <c r="L221" s="323"/>
      <c r="N221" s="323"/>
      <c r="AX221" s="523"/>
    </row>
    <row r="222" spans="12:50" s="522" customFormat="1" ht="15.75" customHeight="1">
      <c r="L222" s="323"/>
      <c r="N222" s="323"/>
      <c r="AX222" s="523"/>
    </row>
    <row r="223" spans="12:50" s="522" customFormat="1" ht="15.75" customHeight="1">
      <c r="L223" s="323"/>
      <c r="N223" s="323"/>
      <c r="AX223" s="523"/>
    </row>
    <row r="224" spans="12:50" s="522" customFormat="1" ht="15.75" customHeight="1">
      <c r="L224" s="323"/>
      <c r="N224" s="323"/>
      <c r="AX224" s="523"/>
    </row>
    <row r="225" spans="12:50" s="522" customFormat="1" ht="15.75" customHeight="1">
      <c r="L225" s="323"/>
      <c r="N225" s="323"/>
      <c r="AX225" s="523"/>
    </row>
    <row r="226" spans="12:50" s="522" customFormat="1" ht="15.75" customHeight="1">
      <c r="L226" s="323"/>
      <c r="N226" s="323"/>
      <c r="AX226" s="523"/>
    </row>
    <row r="227" spans="12:50" s="522" customFormat="1" ht="15.75" customHeight="1">
      <c r="L227" s="323"/>
      <c r="N227" s="323"/>
      <c r="AX227" s="523"/>
    </row>
    <row r="228" spans="12:50" s="522" customFormat="1" ht="15.75" customHeight="1">
      <c r="L228" s="323"/>
      <c r="N228" s="323"/>
      <c r="AX228" s="523"/>
    </row>
    <row r="229" spans="12:50" s="522" customFormat="1" ht="15.75" customHeight="1">
      <c r="L229" s="323"/>
      <c r="N229" s="323"/>
      <c r="AX229" s="523"/>
    </row>
    <row r="230" spans="12:50" s="522" customFormat="1" ht="15.75" customHeight="1">
      <c r="L230" s="323"/>
      <c r="N230" s="323"/>
      <c r="AX230" s="523"/>
    </row>
    <row r="231" spans="12:50" s="522" customFormat="1" ht="15.75" customHeight="1">
      <c r="L231" s="323"/>
      <c r="N231" s="323"/>
      <c r="AX231" s="523"/>
    </row>
    <row r="232" spans="12:50" s="522" customFormat="1" ht="15.75" customHeight="1">
      <c r="L232" s="323"/>
      <c r="N232" s="323"/>
      <c r="AX232" s="523"/>
    </row>
    <row r="233" spans="12:50" s="522" customFormat="1" ht="15.75" customHeight="1">
      <c r="L233" s="323"/>
      <c r="N233" s="323"/>
      <c r="AX233" s="523"/>
    </row>
    <row r="234" spans="12:50" s="522" customFormat="1" ht="15.75" customHeight="1">
      <c r="L234" s="323"/>
      <c r="N234" s="323"/>
      <c r="AX234" s="523"/>
    </row>
    <row r="235" spans="12:50" s="522" customFormat="1" ht="15.75" customHeight="1">
      <c r="L235" s="323"/>
      <c r="N235" s="323"/>
      <c r="AX235" s="523"/>
    </row>
    <row r="236" spans="12:50" s="522" customFormat="1" ht="15.75" customHeight="1">
      <c r="L236" s="323"/>
      <c r="N236" s="323"/>
      <c r="AX236" s="523"/>
    </row>
    <row r="237" spans="12:50" s="522" customFormat="1" ht="15.75" customHeight="1">
      <c r="L237" s="323"/>
      <c r="N237" s="323"/>
      <c r="AX237" s="523"/>
    </row>
    <row r="238" spans="12:50" s="522" customFormat="1" ht="15.75" customHeight="1">
      <c r="L238" s="323"/>
      <c r="N238" s="323"/>
      <c r="AX238" s="523"/>
    </row>
    <row r="239" spans="12:50" s="522" customFormat="1" ht="15.75" customHeight="1">
      <c r="L239" s="323"/>
      <c r="N239" s="323"/>
      <c r="AX239" s="523"/>
    </row>
    <row r="240" spans="12:50" s="522" customFormat="1" ht="15.75" customHeight="1">
      <c r="L240" s="323"/>
      <c r="N240" s="323"/>
      <c r="AX240" s="523"/>
    </row>
    <row r="241" spans="12:50" s="522" customFormat="1" ht="15.75" customHeight="1">
      <c r="L241" s="323"/>
      <c r="N241" s="323"/>
      <c r="AX241" s="523"/>
    </row>
    <row r="242" spans="12:50" s="522" customFormat="1" ht="15.75" customHeight="1">
      <c r="L242" s="323"/>
      <c r="N242" s="323"/>
      <c r="AX242" s="523"/>
    </row>
    <row r="243" spans="12:50" s="522" customFormat="1" ht="15.75" customHeight="1">
      <c r="L243" s="323"/>
      <c r="N243" s="323"/>
      <c r="AX243" s="523"/>
    </row>
    <row r="244" spans="12:50" s="522" customFormat="1" ht="15.75" customHeight="1">
      <c r="L244" s="323"/>
      <c r="N244" s="323"/>
      <c r="AX244" s="523"/>
    </row>
    <row r="245" spans="12:50" s="522" customFormat="1" ht="15.75" customHeight="1">
      <c r="L245" s="323"/>
      <c r="N245" s="323"/>
      <c r="AX245" s="523"/>
    </row>
    <row r="246" spans="12:50" s="522" customFormat="1" ht="15.75" customHeight="1">
      <c r="L246" s="323"/>
      <c r="N246" s="323"/>
      <c r="AX246" s="523"/>
    </row>
    <row r="247" spans="12:50" s="522" customFormat="1" ht="15.75" customHeight="1">
      <c r="L247" s="323"/>
      <c r="N247" s="323"/>
      <c r="AX247" s="523"/>
    </row>
    <row r="248" spans="12:50" s="522" customFormat="1" ht="15.75" customHeight="1">
      <c r="L248" s="323"/>
      <c r="N248" s="323"/>
      <c r="AX248" s="523"/>
    </row>
    <row r="249" spans="12:50" s="522" customFormat="1" ht="15.75" customHeight="1">
      <c r="L249" s="323"/>
      <c r="N249" s="323"/>
      <c r="AX249" s="523"/>
    </row>
    <row r="250" spans="12:50" s="522" customFormat="1" ht="15.75" customHeight="1">
      <c r="L250" s="323"/>
      <c r="N250" s="323"/>
      <c r="AX250" s="523"/>
    </row>
    <row r="251" spans="12:50" s="522" customFormat="1" ht="15.75" customHeight="1">
      <c r="L251" s="323"/>
      <c r="N251" s="323"/>
      <c r="AX251" s="523"/>
    </row>
    <row r="252" spans="12:50" s="522" customFormat="1" ht="15.75" customHeight="1">
      <c r="L252" s="323"/>
      <c r="N252" s="323"/>
      <c r="AX252" s="523"/>
    </row>
    <row r="253" spans="12:50" s="522" customFormat="1" ht="15.75" customHeight="1">
      <c r="L253" s="323"/>
      <c r="N253" s="323"/>
      <c r="AX253" s="523"/>
    </row>
    <row r="254" spans="12:50" s="522" customFormat="1" ht="15.75" customHeight="1">
      <c r="L254" s="323"/>
      <c r="N254" s="323"/>
      <c r="AX254" s="523"/>
    </row>
    <row r="255" spans="12:50" s="522" customFormat="1" ht="15.75" customHeight="1">
      <c r="L255" s="323"/>
      <c r="N255" s="323"/>
      <c r="AX255" s="523"/>
    </row>
    <row r="256" spans="12:50" s="522" customFormat="1" ht="15.75" customHeight="1">
      <c r="L256" s="323"/>
      <c r="N256" s="323"/>
      <c r="AX256" s="523"/>
    </row>
    <row r="257" spans="12:50" s="522" customFormat="1" ht="15.75" customHeight="1">
      <c r="L257" s="323"/>
      <c r="N257" s="323"/>
      <c r="AX257" s="523"/>
    </row>
    <row r="258" spans="12:50" s="522" customFormat="1" ht="15.75" customHeight="1">
      <c r="L258" s="323"/>
      <c r="N258" s="323"/>
      <c r="AX258" s="523"/>
    </row>
    <row r="259" spans="12:50" s="522" customFormat="1" ht="15.75" customHeight="1">
      <c r="L259" s="323"/>
      <c r="N259" s="323"/>
      <c r="AX259" s="523"/>
    </row>
    <row r="260" spans="12:50" s="522" customFormat="1" ht="15.75" customHeight="1">
      <c r="L260" s="323"/>
      <c r="N260" s="323"/>
      <c r="AX260" s="523"/>
    </row>
    <row r="261" spans="12:50" s="522" customFormat="1" ht="15.75" customHeight="1">
      <c r="L261" s="323"/>
      <c r="N261" s="323"/>
      <c r="AX261" s="523"/>
    </row>
    <row r="262" spans="12:50" s="522" customFormat="1" ht="15.75" customHeight="1">
      <c r="L262" s="323"/>
      <c r="N262" s="323"/>
      <c r="AX262" s="523"/>
    </row>
    <row r="263" spans="12:50" s="522" customFormat="1" ht="15.75" customHeight="1">
      <c r="L263" s="323"/>
      <c r="N263" s="323"/>
      <c r="AX263" s="523"/>
    </row>
    <row r="264" spans="12:50" s="522" customFormat="1" ht="15.75" customHeight="1">
      <c r="L264" s="323"/>
      <c r="N264" s="323"/>
      <c r="AX264" s="523"/>
    </row>
    <row r="265" spans="12:50" s="522" customFormat="1" ht="15.75" customHeight="1">
      <c r="L265" s="323"/>
      <c r="N265" s="323"/>
      <c r="AX265" s="523"/>
    </row>
    <row r="266" spans="12:50" s="522" customFormat="1" ht="15.75" customHeight="1">
      <c r="L266" s="323"/>
      <c r="N266" s="323"/>
      <c r="AX266" s="523"/>
    </row>
    <row r="267" spans="12:50" s="522" customFormat="1" ht="15.75" customHeight="1">
      <c r="L267" s="323"/>
      <c r="N267" s="323"/>
      <c r="AX267" s="523"/>
    </row>
    <row r="268" spans="12:50" s="522" customFormat="1" ht="15.75" customHeight="1">
      <c r="L268" s="323"/>
      <c r="N268" s="323"/>
      <c r="AX268" s="523"/>
    </row>
    <row r="269" spans="12:50" s="522" customFormat="1" ht="15.75" customHeight="1">
      <c r="L269" s="323"/>
      <c r="N269" s="323"/>
      <c r="AX269" s="523"/>
    </row>
    <row r="270" spans="12:50" s="522" customFormat="1" ht="15.75" customHeight="1">
      <c r="L270" s="323"/>
      <c r="N270" s="323"/>
      <c r="AX270" s="523"/>
    </row>
    <row r="271" spans="12:50" s="522" customFormat="1" ht="15.75" customHeight="1">
      <c r="L271" s="323"/>
      <c r="N271" s="323"/>
      <c r="AX271" s="523"/>
    </row>
    <row r="272" spans="12:50" s="522" customFormat="1" ht="15.75" customHeight="1">
      <c r="L272" s="323"/>
      <c r="N272" s="323"/>
      <c r="AX272" s="523"/>
    </row>
    <row r="273" spans="12:50" s="522" customFormat="1" ht="15.75" customHeight="1">
      <c r="L273" s="323"/>
      <c r="N273" s="323"/>
      <c r="AX273" s="523"/>
    </row>
    <row r="274" spans="12:50" s="522" customFormat="1" ht="15.75" customHeight="1">
      <c r="L274" s="323"/>
      <c r="N274" s="323"/>
      <c r="AX274" s="523"/>
    </row>
    <row r="275" spans="12:50" s="522" customFormat="1" ht="15.75" customHeight="1">
      <c r="L275" s="323"/>
      <c r="N275" s="323"/>
      <c r="AX275" s="523"/>
    </row>
    <row r="276" spans="12:50" s="522" customFormat="1" ht="15.75" customHeight="1">
      <c r="L276" s="323"/>
      <c r="N276" s="323"/>
      <c r="AX276" s="523"/>
    </row>
    <row r="277" spans="12:50" s="522" customFormat="1" ht="15.75" customHeight="1">
      <c r="L277" s="323"/>
      <c r="N277" s="323"/>
      <c r="AX277" s="523"/>
    </row>
    <row r="278" spans="12:50" s="522" customFormat="1" ht="15.75" customHeight="1">
      <c r="L278" s="323"/>
      <c r="N278" s="323"/>
      <c r="AX278" s="523"/>
    </row>
    <row r="279" spans="12:50" s="522" customFormat="1" ht="15.75" customHeight="1">
      <c r="L279" s="323"/>
      <c r="N279" s="323"/>
      <c r="AX279" s="523"/>
    </row>
    <row r="280" spans="12:50" s="522" customFormat="1" ht="15.75" customHeight="1">
      <c r="L280" s="323"/>
      <c r="N280" s="323"/>
      <c r="AX280" s="523"/>
    </row>
    <row r="281" spans="12:50" s="522" customFormat="1" ht="15.75" customHeight="1">
      <c r="L281" s="323"/>
      <c r="N281" s="323"/>
      <c r="AX281" s="523"/>
    </row>
    <row r="282" spans="12:50" s="522" customFormat="1" ht="15.75" customHeight="1">
      <c r="L282" s="323"/>
      <c r="N282" s="323"/>
      <c r="AX282" s="523"/>
    </row>
    <row r="283" spans="12:50" s="522" customFormat="1" ht="15.75" customHeight="1">
      <c r="L283" s="323"/>
      <c r="N283" s="323"/>
      <c r="AX283" s="523"/>
    </row>
    <row r="284" spans="12:50" s="522" customFormat="1" ht="15.75" customHeight="1">
      <c r="L284" s="323"/>
      <c r="N284" s="323"/>
      <c r="AX284" s="523"/>
    </row>
    <row r="285" spans="12:50" s="522" customFormat="1" ht="15.75" customHeight="1">
      <c r="L285" s="323"/>
      <c r="N285" s="323"/>
      <c r="AX285" s="523"/>
    </row>
    <row r="286" spans="12:50" s="522" customFormat="1" ht="15.75" customHeight="1">
      <c r="L286" s="323"/>
      <c r="N286" s="323"/>
      <c r="AX286" s="523"/>
    </row>
    <row r="287" spans="12:50" s="522" customFormat="1" ht="15.75" customHeight="1">
      <c r="L287" s="323"/>
      <c r="N287" s="323"/>
      <c r="AX287" s="523"/>
    </row>
    <row r="288" spans="12:50" s="522" customFormat="1" ht="15.75" customHeight="1">
      <c r="L288" s="323"/>
      <c r="N288" s="323"/>
      <c r="AX288" s="523"/>
    </row>
    <row r="289" spans="12:50" s="522" customFormat="1" ht="15.75" customHeight="1">
      <c r="L289" s="323"/>
      <c r="N289" s="323"/>
      <c r="AX289" s="523"/>
    </row>
    <row r="290" spans="12:50" s="522" customFormat="1" ht="15.75" customHeight="1">
      <c r="L290" s="323"/>
      <c r="N290" s="323"/>
      <c r="AX290" s="523"/>
    </row>
    <row r="291" spans="12:50" s="522" customFormat="1" ht="15.75" customHeight="1">
      <c r="L291" s="323"/>
      <c r="N291" s="323"/>
      <c r="AX291" s="523"/>
    </row>
    <row r="292" spans="12:50" s="522" customFormat="1" ht="15.75" customHeight="1">
      <c r="L292" s="323"/>
      <c r="N292" s="323"/>
      <c r="AX292" s="523"/>
    </row>
    <row r="293" spans="12:50" s="522" customFormat="1" ht="15.75" customHeight="1">
      <c r="L293" s="323"/>
      <c r="N293" s="323"/>
      <c r="AX293" s="523"/>
    </row>
    <row r="294" spans="12:50" s="522" customFormat="1" ht="15.75" customHeight="1">
      <c r="L294" s="323"/>
      <c r="N294" s="323"/>
      <c r="AX294" s="523"/>
    </row>
    <row r="295" spans="12:50" s="522" customFormat="1" ht="15.75" customHeight="1">
      <c r="L295" s="323"/>
      <c r="N295" s="323"/>
      <c r="AX295" s="523"/>
    </row>
    <row r="296" spans="12:50" s="522" customFormat="1" ht="15.75" customHeight="1">
      <c r="L296" s="323"/>
      <c r="N296" s="323"/>
      <c r="AX296" s="523"/>
    </row>
    <row r="297" spans="12:50" s="522" customFormat="1" ht="15.75" customHeight="1">
      <c r="L297" s="323"/>
      <c r="N297" s="323"/>
      <c r="AX297" s="523"/>
    </row>
    <row r="298" spans="12:50" s="522" customFormat="1" ht="15.75" customHeight="1">
      <c r="L298" s="323"/>
      <c r="N298" s="323"/>
      <c r="AX298" s="523"/>
    </row>
    <row r="299" spans="12:50" s="522" customFormat="1" ht="15.75" customHeight="1">
      <c r="L299" s="323"/>
      <c r="N299" s="323"/>
      <c r="AX299" s="523"/>
    </row>
    <row r="300" spans="12:50" s="522" customFormat="1" ht="15.75" customHeight="1">
      <c r="L300" s="323"/>
      <c r="N300" s="323"/>
      <c r="AX300" s="523"/>
    </row>
    <row r="301" spans="12:50" s="522" customFormat="1" ht="15.75" customHeight="1">
      <c r="L301" s="323"/>
      <c r="N301" s="323"/>
      <c r="AX301" s="523"/>
    </row>
    <row r="302" spans="12:50" s="522" customFormat="1" ht="15.75" customHeight="1">
      <c r="L302" s="323"/>
      <c r="N302" s="323"/>
      <c r="AX302" s="523"/>
    </row>
    <row r="303" spans="12:50" s="522" customFormat="1" ht="15.75" customHeight="1">
      <c r="L303" s="323"/>
      <c r="N303" s="323"/>
      <c r="AX303" s="523"/>
    </row>
    <row r="304" spans="12:50" s="522" customFormat="1" ht="15.75" customHeight="1">
      <c r="L304" s="323"/>
      <c r="N304" s="323"/>
      <c r="AX304" s="523"/>
    </row>
    <row r="305" spans="12:50" s="522" customFormat="1" ht="15.75" customHeight="1">
      <c r="L305" s="323"/>
      <c r="N305" s="323"/>
      <c r="AX305" s="523"/>
    </row>
    <row r="306" spans="12:50" s="522" customFormat="1" ht="15.75" customHeight="1">
      <c r="L306" s="323"/>
      <c r="N306" s="323"/>
      <c r="AX306" s="523"/>
    </row>
    <row r="307" spans="12:50" s="522" customFormat="1" ht="15.75" customHeight="1">
      <c r="L307" s="323"/>
      <c r="N307" s="323"/>
      <c r="AX307" s="523"/>
    </row>
    <row r="308" spans="12:50" s="522" customFormat="1" ht="15.75" customHeight="1">
      <c r="L308" s="323"/>
      <c r="N308" s="323"/>
      <c r="AX308" s="523"/>
    </row>
    <row r="309" spans="12:50" s="522" customFormat="1" ht="15.75" customHeight="1">
      <c r="L309" s="323"/>
      <c r="N309" s="323"/>
      <c r="AX309" s="523"/>
    </row>
    <row r="310" spans="12:50" s="522" customFormat="1" ht="15.75" customHeight="1">
      <c r="L310" s="323"/>
      <c r="N310" s="323"/>
      <c r="AX310" s="523"/>
    </row>
    <row r="311" spans="12:50" s="522" customFormat="1" ht="15.75" customHeight="1">
      <c r="L311" s="323"/>
      <c r="N311" s="323"/>
      <c r="AX311" s="523"/>
    </row>
    <row r="312" spans="12:50" s="522" customFormat="1" ht="15.75" customHeight="1">
      <c r="L312" s="323"/>
      <c r="N312" s="323"/>
      <c r="AX312" s="523"/>
    </row>
    <row r="313" spans="12:50" s="522" customFormat="1" ht="15.75" customHeight="1">
      <c r="L313" s="323"/>
      <c r="N313" s="323"/>
      <c r="AX313" s="523"/>
    </row>
    <row r="314" spans="12:50" s="522" customFormat="1" ht="15.75" customHeight="1">
      <c r="L314" s="323"/>
      <c r="N314" s="323"/>
      <c r="AX314" s="523"/>
    </row>
    <row r="315" spans="12:50" s="522" customFormat="1" ht="15.75" customHeight="1">
      <c r="L315" s="323"/>
      <c r="N315" s="323"/>
      <c r="AX315" s="523"/>
    </row>
    <row r="316" spans="12:50" s="522" customFormat="1" ht="15.75" customHeight="1">
      <c r="L316" s="323"/>
      <c r="N316" s="323"/>
      <c r="AX316" s="523"/>
    </row>
    <row r="317" spans="12:50" s="522" customFormat="1" ht="15.75" customHeight="1">
      <c r="L317" s="323"/>
      <c r="N317" s="323"/>
      <c r="AX317" s="523"/>
    </row>
    <row r="318" spans="12:50" s="522" customFormat="1" ht="15.75" customHeight="1">
      <c r="L318" s="323"/>
      <c r="N318" s="323"/>
      <c r="AX318" s="523"/>
    </row>
    <row r="319" spans="12:50" s="522" customFormat="1" ht="15.75" customHeight="1">
      <c r="L319" s="323"/>
      <c r="N319" s="323"/>
      <c r="AX319" s="523"/>
    </row>
    <row r="320" spans="12:50" s="522" customFormat="1" ht="15.75" customHeight="1">
      <c r="L320" s="323"/>
      <c r="N320" s="323"/>
      <c r="AX320" s="523"/>
    </row>
    <row r="321" spans="12:50" s="522" customFormat="1" ht="15.75" customHeight="1">
      <c r="L321" s="323"/>
      <c r="N321" s="323"/>
      <c r="AX321" s="523"/>
    </row>
    <row r="322" spans="12:50" s="522" customFormat="1" ht="15.75" customHeight="1">
      <c r="L322" s="323"/>
      <c r="N322" s="323"/>
      <c r="AX322" s="523"/>
    </row>
    <row r="323" spans="12:50" s="522" customFormat="1" ht="15.75" customHeight="1">
      <c r="L323" s="323"/>
      <c r="N323" s="323"/>
      <c r="AX323" s="523"/>
    </row>
    <row r="324" spans="12:50" s="522" customFormat="1" ht="15.75" customHeight="1">
      <c r="L324" s="323"/>
      <c r="N324" s="323"/>
      <c r="AX324" s="523"/>
    </row>
    <row r="325" spans="12:50" s="522" customFormat="1" ht="15.75" customHeight="1">
      <c r="L325" s="323"/>
      <c r="N325" s="323"/>
      <c r="AX325" s="523"/>
    </row>
    <row r="326" spans="12:50" s="522" customFormat="1" ht="15.75" customHeight="1">
      <c r="L326" s="323"/>
      <c r="N326" s="323"/>
      <c r="AX326" s="523"/>
    </row>
    <row r="327" spans="12:50" s="522" customFormat="1" ht="15.75" customHeight="1">
      <c r="L327" s="323"/>
      <c r="N327" s="323"/>
      <c r="AX327" s="523"/>
    </row>
    <row r="328" spans="12:50" s="522" customFormat="1" ht="15.75" customHeight="1">
      <c r="L328" s="323"/>
      <c r="N328" s="323"/>
      <c r="AX328" s="523"/>
    </row>
    <row r="329" spans="12:50" s="522" customFormat="1" ht="15.75" customHeight="1">
      <c r="L329" s="323"/>
      <c r="N329" s="323"/>
      <c r="AX329" s="523"/>
    </row>
    <row r="330" spans="12:50" s="522" customFormat="1" ht="15.75" customHeight="1">
      <c r="L330" s="323"/>
      <c r="N330" s="323"/>
      <c r="AX330" s="523"/>
    </row>
    <row r="331" spans="12:50" s="522" customFormat="1" ht="15.75" customHeight="1">
      <c r="L331" s="323"/>
      <c r="N331" s="323"/>
      <c r="AX331" s="523"/>
    </row>
    <row r="332" spans="12:50" s="522" customFormat="1" ht="15.75" customHeight="1">
      <c r="L332" s="323"/>
      <c r="N332" s="323"/>
      <c r="AX332" s="523"/>
    </row>
    <row r="333" spans="12:50" s="522" customFormat="1" ht="15.75" customHeight="1">
      <c r="L333" s="323"/>
      <c r="N333" s="323"/>
      <c r="AX333" s="523"/>
    </row>
    <row r="334" spans="12:50" s="522" customFormat="1" ht="15.75" customHeight="1">
      <c r="L334" s="323"/>
      <c r="N334" s="323"/>
      <c r="AX334" s="523"/>
    </row>
    <row r="335" spans="12:50" s="522" customFormat="1" ht="15.75" customHeight="1">
      <c r="L335" s="323"/>
      <c r="N335" s="323"/>
      <c r="AX335" s="523"/>
    </row>
    <row r="336" spans="12:50" s="522" customFormat="1" ht="15.75" customHeight="1">
      <c r="L336" s="323"/>
      <c r="N336" s="323"/>
      <c r="AX336" s="523"/>
    </row>
    <row r="337" spans="12:50" s="522" customFormat="1" ht="15.75" customHeight="1">
      <c r="L337" s="323"/>
      <c r="N337" s="323"/>
      <c r="AX337" s="523"/>
    </row>
    <row r="338" spans="12:50" s="522" customFormat="1" ht="15.75" customHeight="1">
      <c r="L338" s="323"/>
      <c r="N338" s="323"/>
      <c r="AX338" s="523"/>
    </row>
    <row r="339" spans="12:50" s="522" customFormat="1" ht="15.75" customHeight="1">
      <c r="L339" s="323"/>
      <c r="N339" s="323"/>
      <c r="AX339" s="523"/>
    </row>
    <row r="340" spans="12:50" s="522" customFormat="1" ht="15.75" customHeight="1">
      <c r="L340" s="323"/>
      <c r="N340" s="323"/>
      <c r="AX340" s="523"/>
    </row>
    <row r="341" spans="12:50" s="522" customFormat="1" ht="15.75" customHeight="1">
      <c r="L341" s="323"/>
      <c r="N341" s="323"/>
      <c r="AX341" s="523"/>
    </row>
    <row r="342" spans="12:50" s="522" customFormat="1" ht="15.75" customHeight="1">
      <c r="L342" s="323"/>
      <c r="N342" s="323"/>
      <c r="AX342" s="523"/>
    </row>
    <row r="343" spans="12:50" s="522" customFormat="1" ht="15.75" customHeight="1">
      <c r="L343" s="323"/>
      <c r="N343" s="323"/>
      <c r="AX343" s="523"/>
    </row>
    <row r="344" spans="12:50" s="522" customFormat="1" ht="15.75" customHeight="1">
      <c r="L344" s="323"/>
      <c r="N344" s="323"/>
      <c r="AX344" s="523"/>
    </row>
    <row r="345" spans="12:50" s="522" customFormat="1" ht="15.75" customHeight="1">
      <c r="L345" s="323"/>
      <c r="N345" s="323"/>
      <c r="AX345" s="523"/>
    </row>
    <row r="346" spans="12:50" s="522" customFormat="1" ht="15.75" customHeight="1">
      <c r="L346" s="323"/>
      <c r="N346" s="323"/>
      <c r="AX346" s="523"/>
    </row>
    <row r="347" spans="12:50" s="522" customFormat="1" ht="15.75" customHeight="1">
      <c r="L347" s="323"/>
      <c r="N347" s="323"/>
      <c r="AX347" s="523"/>
    </row>
    <row r="348" spans="12:50" s="522" customFormat="1" ht="15.75" customHeight="1">
      <c r="L348" s="323"/>
      <c r="N348" s="323"/>
      <c r="AX348" s="523"/>
    </row>
    <row r="349" spans="12:50" s="522" customFormat="1" ht="15.75" customHeight="1">
      <c r="L349" s="323"/>
      <c r="N349" s="323"/>
      <c r="AX349" s="523"/>
    </row>
    <row r="350" spans="12:50" s="522" customFormat="1" ht="15.75" customHeight="1">
      <c r="L350" s="323"/>
      <c r="N350" s="323"/>
      <c r="AX350" s="523"/>
    </row>
    <row r="351" spans="12:50" s="522" customFormat="1" ht="15.75" customHeight="1">
      <c r="L351" s="323"/>
      <c r="N351" s="323"/>
      <c r="AX351" s="523"/>
    </row>
    <row r="352" spans="12:50" s="522" customFormat="1" ht="15.75" customHeight="1">
      <c r="L352" s="323"/>
      <c r="N352" s="323"/>
      <c r="AX352" s="523"/>
    </row>
    <row r="353" spans="12:50" s="522" customFormat="1" ht="15.75" customHeight="1">
      <c r="L353" s="323"/>
      <c r="N353" s="323"/>
      <c r="AX353" s="523"/>
    </row>
    <row r="354" spans="12:50" s="522" customFormat="1" ht="15.75" customHeight="1">
      <c r="L354" s="323"/>
      <c r="N354" s="323"/>
      <c r="AX354" s="523"/>
    </row>
    <row r="355" spans="12:50" s="522" customFormat="1" ht="15.75" customHeight="1">
      <c r="L355" s="323"/>
      <c r="N355" s="323"/>
      <c r="AX355" s="523"/>
    </row>
    <row r="356" spans="12:50" s="522" customFormat="1" ht="15.75" customHeight="1">
      <c r="L356" s="323"/>
      <c r="N356" s="323"/>
      <c r="AX356" s="523"/>
    </row>
    <row r="357" spans="12:50" s="522" customFormat="1" ht="15.75" customHeight="1">
      <c r="L357" s="323"/>
      <c r="N357" s="323"/>
      <c r="AX357" s="523"/>
    </row>
    <row r="358" spans="12:50" s="522" customFormat="1" ht="15.75" customHeight="1">
      <c r="L358" s="323"/>
      <c r="N358" s="323"/>
      <c r="AX358" s="523"/>
    </row>
    <row r="359" spans="12:50" s="522" customFormat="1" ht="15.75" customHeight="1">
      <c r="L359" s="323"/>
      <c r="N359" s="323"/>
      <c r="AX359" s="523"/>
    </row>
    <row r="360" spans="12:50" s="522" customFormat="1" ht="15.75" customHeight="1">
      <c r="L360" s="323"/>
      <c r="N360" s="323"/>
      <c r="AX360" s="523"/>
    </row>
    <row r="361" spans="12:50" s="522" customFormat="1" ht="15.75" customHeight="1">
      <c r="L361" s="323"/>
      <c r="N361" s="323"/>
      <c r="AX361" s="523"/>
    </row>
    <row r="362" spans="12:50" s="522" customFormat="1" ht="15.75" customHeight="1">
      <c r="L362" s="323"/>
      <c r="N362" s="323"/>
      <c r="AX362" s="523"/>
    </row>
    <row r="363" spans="12:50" s="522" customFormat="1" ht="15.75" customHeight="1">
      <c r="L363" s="323"/>
      <c r="N363" s="323"/>
      <c r="AX363" s="523"/>
    </row>
  </sheetData>
  <sheetProtection algorithmName="SHA-512" hashValue="zkJc3GcaTfmASUv+iSPEloXUWyLHjEr7RT8yPm5wsKdU2CrHi6PKHrNsrqEh1RUArUwUuVmOKat9cWG4FXnTDA==" saltValue="8YKLh6Cj50JFP1znkji6ww==" spinCount="100000" sheet="1" scenarios="1" formatColumns="0" formatRows="0" autoFilter="0"/>
  <dataValidations count="27">
    <dataValidation allowBlank="1" showInputMessage="1" showErrorMessage="1" prompt="Refers to the capital spent in implementing each action plus the associated operating costs until the monitoring year." sqref="Y1" xr:uid="{6F19FFDB-2853-4876-B966-5B393EDA72DF}"/>
    <dataValidation allowBlank="1" showInputMessage="1" showErrorMessage="1" prompt="Aims at identifying which authority level has initiated the action." sqref="Q1" xr:uid="{B7CA8DEF-98BE-4BFA-B460-0DED9F5762B7}"/>
    <dataValidation allowBlank="1" showInputMessage="1" showErrorMessage="1" prompt="Pour une action d'atténuation, choisir le domaine d'intervention de l'action. _x000a_Pour une action d'adaptation, choisir le risque climatique ciblé par l'action." sqref="O1" xr:uid="{9E36FFB7-EC84-4868-AF5E-26A019EE5248}"/>
    <dataValidation allowBlank="1" showInputMessage="1" showErrorMessage="1" prompt="Choisir le moyen utilisé pour implémenter l'action." sqref="P1" xr:uid="{8C557701-89AB-4F30-943E-0660394556B4}"/>
    <dataValidation allowBlank="1" showInputMessage="1" showErrorMessage="1" prompt="In case your action plan contains a large number of actions, you can report only the ones you define as key actions. However, the totals per sector should include all the actions foreseen in your plan." sqref="K1:N1" xr:uid="{86AD2BEB-F6BA-4B0A-B292-A704108AA640}"/>
    <dataValidation allowBlank="1" showInputMessage="1" showErrorMessage="1" prompt="Name of the body responsible for implementing each key action, e.g. department in charge, energy utility, local energy agency, company, etc. " sqref="S1" xr:uid="{52DE8329-B727-48D5-85B8-72979A772293}"/>
    <dataValidation allowBlank="1" showInputMessage="1" showErrorMessage="1" prompt="Estimation de l'impact en de l'action en terme d'économie énergétique." sqref="AB1" xr:uid="{0BE81C6F-F9F6-4F0F-9463-9CC60DCF369B}"/>
    <dataValidation allowBlank="1" showInputMessage="1" showErrorMessage="1" prompt="Sélectionnez &quot;Oui&quot; dans la liste déroulante, si cette action fait partie de votre programme de travail POLLEC 22." sqref="B1" xr:uid="{06D167CD-FB8C-434D-9027-179AB24DAA7E}"/>
    <dataValidation allowBlank="1" showInputMessage="1" showErrorMessage="1" prompt="Sélectionnez &quot;Oui&quot; dans la liste déroulante, si cette action fait partie des actions clés rapportées à la Convention des Maires Europe (template My Covenant)." sqref="C1" xr:uid="{0E444968-A747-4B94-89DE-17B0C02B472B}"/>
    <dataValidation allowBlank="1" showInputMessage="1" showErrorMessage="1" prompt="Sélectionnez &quot; Oui&quot; dans la liste déroulante, si cette action a un impact sur le volet précarité énergétique." sqref="E1" xr:uid="{0C0FCE56-5121-40C1-9526-7E9E68197971}"/>
    <dataValidation type="list" allowBlank="1" showInputMessage="1" showErrorMessage="1" sqref="J2:J69" xr:uid="{97CC4C88-941A-4CAD-AF74-C23DAE64A99F}">
      <formula1>Pourcent</formula1>
    </dataValidation>
    <dataValidation allowBlank="1" showInputMessage="1" showErrorMessage="1" prompt="Cette cellule reprend l'objectif sectoriel fixé dans votre PAEDC en %" sqref="I1" xr:uid="{4103444C-C27F-470A-9CA1-C60EEB1DD192}"/>
    <dataValidation allowBlank="1" showInputMessage="1" showErrorMessage="1" prompt="Vous devez indiquer dans cette cellule, la part de réduction des émissions GES (tCO2eq/an,en %) que l'action décrite va avoir sur l'objectif sectoriel. Cette colonne peut être calculée au moyen de l'onglet scénario." sqref="J1" xr:uid="{69C5D4B6-0A78-440F-AFA0-7B92CE6DF02F}"/>
    <dataValidation type="list" allowBlank="1" showInputMessage="1" showErrorMessage="1" sqref="V2:V69" xr:uid="{1839E6AE-5CC8-45F0-AA1D-7D74EBBD5DFC}">
      <formula1>STATUT_ACTION</formula1>
    </dataValidation>
    <dataValidation type="list" allowBlank="1" showInputMessage="1" showErrorMessage="1" sqref="Y2:Y69" xr:uid="{22476D27-89C6-4A2B-9ACA-9FABB1D9783D}">
      <formula1>Type_depense</formula1>
    </dataValidation>
    <dataValidation type="list" allowBlank="1" showInputMessage="1" showErrorMessage="1" sqref="AA2:AA69" xr:uid="{FF4AD8E9-35CB-4395-B068-E4203FBF09E0}">
      <formula1>TYPE_SUBSIDE</formula1>
    </dataValidation>
    <dataValidation type="list" allowBlank="1" showInputMessage="1" showErrorMessage="1" sqref="P2:P69" xr:uid="{F9FFB8DD-3F44-41FB-A432-5C95D388DA14}">
      <formula1>MOYENS</formula1>
    </dataValidation>
    <dataValidation type="list" allowBlank="1" showInputMessage="1" showErrorMessage="1" sqref="B2:C69 E2:E69" xr:uid="{2CA04978-BAA7-4B87-8AF5-89BA78DD4360}">
      <formula1>OUI_NON</formula1>
    </dataValidation>
    <dataValidation type="list" allowBlank="1" showInputMessage="1" showErrorMessage="1" sqref="D2:D69" xr:uid="{5641A95B-8169-453A-B7F0-B006C9F9BA27}">
      <formula1>ATTENUATION_ADAPT</formula1>
    </dataValidation>
    <dataValidation type="list" allowBlank="1" showInputMessage="1" showErrorMessage="1" sqref="O2:O69" xr:uid="{1EC2444C-CB13-4334-A024-D3F51A74EA1C}">
      <formula1>IF($D2="Adaptation",Risques,INDIRECT($H2))</formula1>
    </dataValidation>
    <dataValidation type="list" allowBlank="1" showInputMessage="1" showErrorMessage="1" sqref="H2:H69" xr:uid="{48EAD168-2DD7-417D-8854-63F3EE06CEA6}">
      <formula1>INDIRECT($D2)</formula1>
    </dataValidation>
    <dataValidation allowBlank="1" showInputMessage="1" showErrorMessage="1" prompt="Montant dépensé dans l'implementation de l'action ainsi que dans les coûts d'exploitation jusqu'au monitoring, en €. " sqref="W1" xr:uid="{C51FE3A1-49A3-4437-9911-5E9A77FF887E}"/>
    <dataValidation allowBlank="1" showInputMessage="1" showErrorMessage="1" prompt="Montant total estimé pour l'implémentation de ce projet, en €." sqref="X1" xr:uid="{643F11F0-CE20-42F2-BC1A-D33E5ED7C269}"/>
    <dataValidation allowBlank="1" showInputMessage="1" showErrorMessage="1" prompt="Montant financé par un subside, en €." sqref="Z1" xr:uid="{A3901A86-A072-46F1-B086-9C231C0AD03D}"/>
    <dataValidation allowBlank="1" showInputMessage="1" showErrorMessage="1" prompt="Choisir si l'action vise principalement de l'atténuation ou de l'adaptation au changement climatique." sqref="D1" xr:uid="{F57A5906-105A-4F2C-8807-E9E353533C85}"/>
    <dataValidation allowBlank="1" showInputMessage="1" showErrorMessage="1" prompt="Date estimée de début de l'action, permet d'identifier les actions court-moyen-long terme." sqref="T1" xr:uid="{7B2685E4-BDAE-4F7B-9E4C-039F04EE8862}"/>
    <dataValidation allowBlank="1" showInputMessage="1" showErrorMessage="1" prompt="Fin estimée de l'action permet d'identifier les actions court-moyen-long terme." sqref="U1" xr:uid="{2D99ECE8-4ED7-499D-972E-1C0DD313A092}"/>
  </dataValidations>
  <pageMargins left="0.70866141732283472" right="0.70866141732283472" top="0.74803149606299213" bottom="0.74803149606299213" header="0.31496062992125984" footer="0.31496062992125984"/>
  <pageSetup paperSize="9" scale="66" fitToWidth="2" fitToHeight="2" orientation="landscape" r:id="rId1"/>
  <rowBreaks count="1" manualBreakCount="1">
    <brk id="40" max="30"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66FEA-FE99-4A98-AF76-596E5F01172C}">
  <sheetPr codeName="Feuil29">
    <tabColor rgb="FF92D050"/>
  </sheetPr>
  <dimension ref="B2:J5"/>
  <sheetViews>
    <sheetView showGridLines="0" zoomScaleNormal="100" workbookViewId="0">
      <selection activeCell="D8" sqref="D8"/>
    </sheetView>
  </sheetViews>
  <sheetFormatPr baseColWidth="10" defaultColWidth="11.42578125" defaultRowHeight="15"/>
  <cols>
    <col min="1" max="1" width="3.85546875" style="4" customWidth="1"/>
    <col min="2" max="3" width="11.42578125" style="4"/>
    <col min="4" max="4" width="21.5703125" style="4" bestFit="1" customWidth="1"/>
    <col min="5" max="5" width="20.5703125" style="4" customWidth="1"/>
    <col min="6" max="6" width="34.140625" style="4" bestFit="1" customWidth="1"/>
    <col min="7" max="10" width="18.42578125" style="4" customWidth="1"/>
    <col min="11" max="11" width="13.5703125" style="4" customWidth="1"/>
    <col min="12" max="16384" width="11.42578125" style="4"/>
  </cols>
  <sheetData>
    <row r="2" spans="2:10" ht="26.25">
      <c r="B2" s="326" t="s">
        <v>810</v>
      </c>
    </row>
    <row r="4" spans="2:10" ht="10.5" customHeight="1"/>
    <row r="5" spans="2:10" ht="272.25" customHeight="1">
      <c r="B5" s="678" t="s">
        <v>869</v>
      </c>
      <c r="C5" s="678"/>
      <c r="D5" s="678"/>
      <c r="E5" s="678"/>
      <c r="F5" s="678"/>
      <c r="G5" s="327"/>
      <c r="H5" s="327"/>
      <c r="I5" s="327"/>
      <c r="J5" s="327"/>
    </row>
  </sheetData>
  <sheetProtection sheet="1" objects="1" scenarios="1"/>
  <mergeCells count="1">
    <mergeCell ref="B5: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3D63-352A-4348-BC78-883C4DED4CE4}">
  <sheetPr codeName="Feuil45">
    <tabColor rgb="FF92D050"/>
    <pageSetUpPr fitToPage="1"/>
  </sheetPr>
  <dimension ref="A1:S96"/>
  <sheetViews>
    <sheetView showGridLines="0" zoomScale="90" zoomScaleNormal="90" workbookViewId="0">
      <selection activeCell="F6" sqref="F6"/>
    </sheetView>
  </sheetViews>
  <sheetFormatPr baseColWidth="10" defaultColWidth="11.42578125" defaultRowHeight="15"/>
  <cols>
    <col min="1" max="1" width="45.85546875" style="4" customWidth="1"/>
    <col min="2" max="2" width="34.42578125" style="4" customWidth="1"/>
    <col min="3" max="3" width="32.5703125" style="4" customWidth="1"/>
    <col min="4" max="4" width="33" style="4" customWidth="1"/>
    <col min="5" max="5" width="39.42578125" style="4" customWidth="1"/>
    <col min="6" max="6" width="19.42578125" style="4" bestFit="1" customWidth="1"/>
    <col min="7" max="7" width="23.85546875" style="4" customWidth="1"/>
    <col min="8" max="8" width="22" style="4" customWidth="1"/>
    <col min="9" max="9" width="19.140625" style="4" customWidth="1"/>
    <col min="10" max="16384" width="11.42578125" style="4"/>
  </cols>
  <sheetData>
    <row r="1" spans="1:9" ht="15.75" thickBot="1"/>
    <row r="2" spans="1:9" ht="19.5" thickBot="1">
      <c r="E2" s="328" t="s">
        <v>660</v>
      </c>
      <c r="F2" s="424" t="e">
        <f>IF(VLOOKUP($F$6,ACTIONS,4,0)="atténuation","OUI","NON")</f>
        <v>#N/A</v>
      </c>
      <c r="G2" s="329"/>
      <c r="H2" s="329"/>
      <c r="I2" s="329"/>
    </row>
    <row r="3" spans="1:9" ht="27" thickBot="1">
      <c r="A3" s="682"/>
      <c r="B3" s="682"/>
      <c r="C3" s="682"/>
      <c r="D3" s="683"/>
      <c r="E3" s="330" t="s">
        <v>659</v>
      </c>
      <c r="F3" s="424" t="e">
        <f>IF(VLOOKUP($F$6,ACTIONS,4,0)="adaptation","OUI","NON")</f>
        <v>#N/A</v>
      </c>
      <c r="G3" s="329"/>
      <c r="H3" s="329"/>
      <c r="I3" s="329"/>
    </row>
    <row r="4" spans="1:9" ht="15.95" customHeight="1" thickBot="1">
      <c r="A4" s="331"/>
      <c r="B4" s="331"/>
      <c r="C4" s="331"/>
      <c r="D4" s="331"/>
      <c r="E4" s="332" t="s">
        <v>671</v>
      </c>
      <c r="F4" s="424" t="e">
        <f>IF(VLOOKUP($F$6,ACTIONS,5,0)="OUI","OUI","NON")</f>
        <v>#N/A</v>
      </c>
      <c r="G4" s="329"/>
      <c r="H4" s="329"/>
      <c r="I4" s="329"/>
    </row>
    <row r="5" spans="1:9" ht="27" thickBot="1">
      <c r="A5" s="333"/>
      <c r="B5" s="333"/>
      <c r="C5" s="333"/>
      <c r="D5" s="333"/>
      <c r="E5" s="329"/>
      <c r="F5" s="334"/>
      <c r="G5" s="329"/>
      <c r="H5" s="329"/>
      <c r="I5" s="329"/>
    </row>
    <row r="6" spans="1:9" ht="19.5" thickBot="1">
      <c r="A6" s="335" t="s">
        <v>33</v>
      </c>
      <c r="B6" s="336"/>
      <c r="C6" s="336"/>
      <c r="D6" s="336"/>
      <c r="E6" s="337" t="s">
        <v>673</v>
      </c>
      <c r="F6" s="547"/>
      <c r="G6" s="329"/>
      <c r="H6" s="329"/>
      <c r="I6" s="329"/>
    </row>
    <row r="7" spans="1:9" ht="19.5" thickBot="1">
      <c r="A7" s="439" t="e">
        <f>VLOOKUP($F$6,ACTIONS,8,0)</f>
        <v>#N/A</v>
      </c>
      <c r="B7" s="336"/>
      <c r="C7" s="336"/>
      <c r="D7" s="336"/>
      <c r="E7" s="684" t="s">
        <v>104</v>
      </c>
      <c r="F7" s="685"/>
      <c r="G7" s="329"/>
      <c r="H7" s="329"/>
      <c r="I7" s="329"/>
    </row>
    <row r="8" spans="1:9" ht="19.5" thickBot="1">
      <c r="A8" s="336"/>
      <c r="B8" s="338"/>
      <c r="C8" s="338"/>
      <c r="D8" s="338"/>
      <c r="E8" s="686" t="e">
        <f>VLOOKUP($F$6,ACTIONS,22,0)</f>
        <v>#N/A</v>
      </c>
      <c r="F8" s="687" t="e">
        <f>VLOOKUP($F$6,ACTIONS,8,0)</f>
        <v>#N/A</v>
      </c>
      <c r="G8" s="329"/>
      <c r="H8" s="329"/>
      <c r="I8" s="329"/>
    </row>
    <row r="9" spans="1:9" ht="23.1" customHeight="1" thickBot="1">
      <c r="A9" s="339"/>
      <c r="B9" s="340"/>
      <c r="C9" s="338"/>
      <c r="D9" s="338"/>
      <c r="E9" s="341"/>
      <c r="F9" s="341"/>
      <c r="G9" s="329"/>
      <c r="H9" s="329"/>
      <c r="I9" s="329"/>
    </row>
    <row r="10" spans="1:9" ht="31.35" customHeight="1" thickBot="1">
      <c r="A10" s="409" t="s">
        <v>803</v>
      </c>
      <c r="B10" s="412" t="e">
        <f>VLOOKUP($F$6,ACTIONS,15,0)</f>
        <v>#N/A</v>
      </c>
      <c r="C10" s="411" t="s">
        <v>674</v>
      </c>
      <c r="D10" s="548" t="e">
        <f>VLOOKUP($F$6,ACTIONS,16,0)</f>
        <v>#N/A</v>
      </c>
      <c r="E10" s="329"/>
      <c r="F10" s="329"/>
      <c r="G10" s="329"/>
      <c r="H10" s="329"/>
      <c r="I10" s="329"/>
    </row>
    <row r="11" spans="1:9" ht="19.5" thickBot="1">
      <c r="A11" s="342" t="s">
        <v>675</v>
      </c>
      <c r="B11" s="539"/>
      <c r="C11" s="343"/>
      <c r="D11" s="343"/>
      <c r="E11" s="343"/>
      <c r="F11" s="343"/>
      <c r="G11" s="329"/>
      <c r="H11" s="329"/>
      <c r="I11" s="329"/>
    </row>
    <row r="12" spans="1:9" ht="19.5" thickBot="1">
      <c r="A12" s="344"/>
      <c r="B12" s="345"/>
      <c r="C12" s="345"/>
      <c r="D12" s="345"/>
      <c r="E12" s="346"/>
      <c r="F12" s="346"/>
      <c r="G12" s="329"/>
      <c r="H12" s="329"/>
      <c r="I12" s="329"/>
    </row>
    <row r="13" spans="1:9" ht="39.950000000000003" customHeight="1" thickBot="1">
      <c r="A13" s="347" t="s">
        <v>655</v>
      </c>
      <c r="B13" s="688" t="e">
        <f>VLOOKUP($F$6,ACTIONS,7,0)</f>
        <v>#N/A</v>
      </c>
      <c r="C13" s="689"/>
      <c r="D13" s="689"/>
      <c r="E13" s="689"/>
      <c r="F13" s="690"/>
      <c r="G13" s="329"/>
      <c r="H13" s="329"/>
      <c r="I13" s="329"/>
    </row>
    <row r="14" spans="1:9" ht="29.45" hidden="1" customHeight="1" thickBot="1">
      <c r="A14" s="348" t="s">
        <v>677</v>
      </c>
      <c r="B14" s="691"/>
      <c r="C14" s="691"/>
      <c r="D14" s="691"/>
      <c r="E14" s="691"/>
      <c r="F14" s="691"/>
      <c r="G14" s="329"/>
      <c r="H14" s="329"/>
      <c r="I14" s="329"/>
    </row>
    <row r="15" spans="1:9" ht="70.5" hidden="1" customHeight="1">
      <c r="A15" s="349" t="s">
        <v>678</v>
      </c>
      <c r="B15" s="679"/>
      <c r="C15" s="680"/>
      <c r="D15" s="680"/>
      <c r="E15" s="680"/>
      <c r="F15" s="681"/>
      <c r="G15" s="329"/>
      <c r="H15" s="329"/>
      <c r="I15" s="329"/>
    </row>
    <row r="16" spans="1:9" ht="45.75" hidden="1" thickBot="1">
      <c r="A16" s="350" t="s">
        <v>679</v>
      </c>
      <c r="B16" s="692"/>
      <c r="C16" s="693"/>
      <c r="D16" s="693"/>
      <c r="E16" s="693"/>
      <c r="F16" s="694"/>
      <c r="G16" s="329"/>
      <c r="H16" s="329"/>
      <c r="I16" s="329"/>
    </row>
    <row r="17" spans="1:19" ht="45.75" hidden="1" thickBot="1">
      <c r="A17" s="350" t="s">
        <v>680</v>
      </c>
      <c r="B17" s="695"/>
      <c r="C17" s="696"/>
      <c r="D17" s="696"/>
      <c r="E17" s="696"/>
      <c r="F17" s="697"/>
      <c r="G17" s="329"/>
      <c r="H17" s="329"/>
      <c r="I17" s="329"/>
    </row>
    <row r="18" spans="1:19" ht="19.5" thickBot="1">
      <c r="A18" s="698"/>
      <c r="B18" s="698"/>
      <c r="C18" s="698"/>
      <c r="D18" s="698"/>
      <c r="E18" s="698"/>
      <c r="F18" s="698"/>
      <c r="G18" s="329"/>
      <c r="H18" s="329"/>
      <c r="I18" s="329"/>
    </row>
    <row r="19" spans="1:19" ht="166.35" customHeight="1">
      <c r="A19" s="351" t="s">
        <v>681</v>
      </c>
      <c r="B19" s="699"/>
      <c r="C19" s="700"/>
      <c r="D19" s="700"/>
      <c r="E19" s="700"/>
      <c r="F19" s="701"/>
      <c r="G19" s="329"/>
      <c r="H19" s="329"/>
      <c r="I19" s="329"/>
    </row>
    <row r="20" spans="1:19" ht="34.5" customHeight="1">
      <c r="A20" s="352" t="s">
        <v>682</v>
      </c>
      <c r="B20" s="699"/>
      <c r="C20" s="700"/>
      <c r="D20" s="700"/>
      <c r="E20" s="700"/>
      <c r="F20" s="701"/>
      <c r="G20" s="329"/>
      <c r="H20" s="329"/>
      <c r="I20" s="329"/>
    </row>
    <row r="21" spans="1:19" ht="26.45" customHeight="1">
      <c r="A21" s="352" t="s">
        <v>683</v>
      </c>
      <c r="B21" s="699"/>
      <c r="C21" s="700"/>
      <c r="D21" s="700"/>
      <c r="E21" s="700"/>
      <c r="F21" s="701"/>
      <c r="G21" s="353" t="s">
        <v>684</v>
      </c>
      <c r="H21" s="353" t="s">
        <v>685</v>
      </c>
      <c r="I21" s="353" t="s">
        <v>686</v>
      </c>
      <c r="J21" s="354" t="s">
        <v>687</v>
      </c>
      <c r="K21" s="354" t="s">
        <v>688</v>
      </c>
      <c r="L21" s="354" t="s">
        <v>689</v>
      </c>
      <c r="M21" s="354" t="s">
        <v>690</v>
      </c>
      <c r="N21" s="354" t="s">
        <v>691</v>
      </c>
      <c r="O21" s="354" t="s">
        <v>692</v>
      </c>
      <c r="P21" s="354" t="s">
        <v>693</v>
      </c>
      <c r="Q21" s="354" t="s">
        <v>694</v>
      </c>
      <c r="R21" s="354" t="s">
        <v>18</v>
      </c>
      <c r="S21" s="354" t="s">
        <v>45</v>
      </c>
    </row>
    <row r="22" spans="1:19" s="358" customFormat="1" ht="98.1" customHeight="1" thickBot="1">
      <c r="A22" s="355" t="s">
        <v>695</v>
      </c>
      <c r="B22" s="702"/>
      <c r="C22" s="703"/>
      <c r="D22" s="703"/>
      <c r="E22" s="703"/>
      <c r="F22" s="704"/>
      <c r="G22" s="356" t="b">
        <v>0</v>
      </c>
      <c r="H22" s="356" t="b">
        <v>0</v>
      </c>
      <c r="I22" s="356" t="b">
        <v>0</v>
      </c>
      <c r="J22" s="357" t="b">
        <v>0</v>
      </c>
      <c r="K22" s="357" t="b">
        <v>0</v>
      </c>
      <c r="L22" s="357" t="b">
        <v>0</v>
      </c>
      <c r="M22" s="357"/>
      <c r="N22" s="357" t="b">
        <v>0</v>
      </c>
      <c r="O22" s="357"/>
      <c r="P22" s="357" t="b">
        <v>0</v>
      </c>
      <c r="Q22" s="357" t="b">
        <v>0</v>
      </c>
      <c r="R22" s="357"/>
      <c r="S22" s="357" t="b">
        <v>0</v>
      </c>
    </row>
    <row r="23" spans="1:19" ht="29.45" customHeight="1" thickBot="1">
      <c r="A23" s="348" t="s">
        <v>696</v>
      </c>
      <c r="B23" s="691"/>
      <c r="C23" s="691"/>
      <c r="D23" s="691"/>
      <c r="E23" s="691"/>
      <c r="F23" s="691"/>
      <c r="G23" s="329"/>
      <c r="H23" s="329"/>
      <c r="I23" s="329"/>
    </row>
    <row r="24" spans="1:19" ht="18.75">
      <c r="A24" s="359" t="s">
        <v>647</v>
      </c>
      <c r="B24" s="705" t="e">
        <f>VLOOKUP($F$6,ACTIONS,18,0)</f>
        <v>#N/A</v>
      </c>
      <c r="C24" s="706" t="e">
        <f>VLOOKUP($F$6,ACTIONS,8,0)</f>
        <v>#N/A</v>
      </c>
      <c r="D24" s="706" t="e">
        <f>VLOOKUP($F$6,ACTIONS,8,0)</f>
        <v>#N/A</v>
      </c>
      <c r="E24" s="706" t="e">
        <f>VLOOKUP($F$6,ACTIONS,8,0)</f>
        <v>#N/A</v>
      </c>
      <c r="F24" s="707" t="e">
        <f>VLOOKUP($F$6,ACTIONS,8,0)</f>
        <v>#N/A</v>
      </c>
      <c r="G24" s="329"/>
      <c r="H24" s="329"/>
      <c r="I24" s="329"/>
    </row>
    <row r="25" spans="1:19" ht="18.75">
      <c r="A25" s="360" t="s">
        <v>697</v>
      </c>
      <c r="B25" s="708" t="e">
        <f>VLOOKUP($F$6,ACTIONS,19,0)</f>
        <v>#N/A</v>
      </c>
      <c r="C25" s="709"/>
      <c r="D25" s="709"/>
      <c r="E25" s="709"/>
      <c r="F25" s="710"/>
      <c r="G25" s="329"/>
      <c r="H25" s="329"/>
      <c r="I25" s="329"/>
    </row>
    <row r="26" spans="1:19" ht="30">
      <c r="A26" s="711" t="s">
        <v>698</v>
      </c>
      <c r="B26" s="365"/>
      <c r="C26" s="361" t="s">
        <v>699</v>
      </c>
      <c r="D26" s="362" t="s">
        <v>702</v>
      </c>
      <c r="E26" s="363" t="s">
        <v>701</v>
      </c>
      <c r="F26" s="364"/>
      <c r="G26" s="329"/>
      <c r="H26" s="329"/>
      <c r="I26" s="329"/>
    </row>
    <row r="27" spans="1:19" ht="30">
      <c r="A27" s="712"/>
      <c r="B27" s="365"/>
      <c r="C27" s="361" t="s">
        <v>699</v>
      </c>
      <c r="D27" s="362"/>
      <c r="E27" s="363" t="s">
        <v>701</v>
      </c>
      <c r="F27" s="364"/>
      <c r="G27" s="329"/>
      <c r="H27" s="329"/>
      <c r="I27" s="329"/>
    </row>
    <row r="28" spans="1:19" ht="30">
      <c r="A28" s="712"/>
      <c r="B28" s="365"/>
      <c r="C28" s="361" t="s">
        <v>699</v>
      </c>
      <c r="D28" s="362"/>
      <c r="E28" s="363" t="s">
        <v>701</v>
      </c>
      <c r="F28" s="364"/>
      <c r="G28" s="329"/>
      <c r="H28" s="329"/>
      <c r="I28" s="329"/>
    </row>
    <row r="29" spans="1:19" ht="30">
      <c r="A29" s="712"/>
      <c r="B29" s="365"/>
      <c r="C29" s="361" t="s">
        <v>699</v>
      </c>
      <c r="D29" s="362"/>
      <c r="E29" s="363" t="s">
        <v>701</v>
      </c>
      <c r="F29" s="364"/>
      <c r="G29" s="329"/>
      <c r="H29" s="329"/>
      <c r="I29" s="329"/>
    </row>
    <row r="30" spans="1:19" ht="30.75" thickBot="1">
      <c r="A30" s="713"/>
      <c r="B30" s="365"/>
      <c r="C30" s="366" t="s">
        <v>699</v>
      </c>
      <c r="D30" s="367"/>
      <c r="E30" s="368" t="s">
        <v>701</v>
      </c>
      <c r="F30" s="369"/>
      <c r="G30" s="329"/>
      <c r="H30" s="329"/>
      <c r="I30" s="329"/>
    </row>
    <row r="31" spans="1:19" ht="29.45" customHeight="1" thickBot="1">
      <c r="A31" s="348" t="s">
        <v>703</v>
      </c>
      <c r="B31" s="691"/>
      <c r="C31" s="691"/>
      <c r="D31" s="691"/>
      <c r="E31" s="691"/>
      <c r="F31" s="691"/>
      <c r="G31" s="329"/>
      <c r="H31" s="329"/>
      <c r="I31" s="329"/>
    </row>
    <row r="32" spans="1:19" ht="18.75">
      <c r="A32" s="359" t="s">
        <v>704</v>
      </c>
      <c r="B32" s="718"/>
      <c r="C32" s="719"/>
      <c r="D32" s="719"/>
      <c r="E32" s="719"/>
      <c r="F32" s="720"/>
      <c r="G32" s="329"/>
      <c r="H32" s="329"/>
      <c r="I32" s="329"/>
    </row>
    <row r="33" spans="1:9" ht="32.25" thickBot="1">
      <c r="A33" s="370" t="s">
        <v>705</v>
      </c>
      <c r="B33" s="721"/>
      <c r="C33" s="722"/>
      <c r="D33" s="722"/>
      <c r="E33" s="722"/>
      <c r="F33" s="723"/>
      <c r="G33" s="329"/>
      <c r="H33" s="329"/>
      <c r="I33" s="329"/>
    </row>
    <row r="34" spans="1:9" ht="29.45" customHeight="1" thickBot="1">
      <c r="A34" s="348" t="s">
        <v>706</v>
      </c>
      <c r="B34" s="724"/>
      <c r="C34" s="724"/>
      <c r="D34" s="724"/>
      <c r="E34" s="724"/>
      <c r="F34" s="724"/>
      <c r="G34" s="329"/>
      <c r="H34" s="329"/>
      <c r="I34" s="329"/>
    </row>
    <row r="35" spans="1:9" ht="19.5" thickBot="1">
      <c r="A35" s="359" t="s">
        <v>707</v>
      </c>
      <c r="B35" s="725" t="e">
        <f>VLOOKUP($F$6,ACTIONS,20,0)</f>
        <v>#N/A</v>
      </c>
      <c r="C35" s="726"/>
      <c r="D35" s="726"/>
      <c r="E35" s="726"/>
      <c r="F35" s="727"/>
      <c r="G35" s="329"/>
      <c r="H35" s="329"/>
      <c r="I35" s="329"/>
    </row>
    <row r="36" spans="1:9" ht="18.75">
      <c r="A36" s="360" t="s">
        <v>656</v>
      </c>
      <c r="B36" s="728" t="e">
        <f>VLOOKUP($F$6,ACTIONS,21,0)</f>
        <v>#N/A</v>
      </c>
      <c r="C36" s="729"/>
      <c r="D36" s="729"/>
      <c r="E36" s="729"/>
      <c r="F36" s="730"/>
      <c r="G36" s="329"/>
      <c r="H36" s="329"/>
      <c r="I36" s="329"/>
    </row>
    <row r="37" spans="1:9" ht="31.35" customHeight="1">
      <c r="A37" s="371" t="s">
        <v>708</v>
      </c>
      <c r="B37" s="731"/>
      <c r="C37" s="732"/>
      <c r="D37" s="732"/>
      <c r="E37" s="732"/>
      <c r="F37" s="733"/>
      <c r="G37" s="734"/>
      <c r="H37" s="329"/>
      <c r="I37" s="329"/>
    </row>
    <row r="38" spans="1:9" ht="19.5" thickBot="1">
      <c r="A38" s="370" t="s">
        <v>709</v>
      </c>
      <c r="B38" s="735">
        <f>$E$61</f>
        <v>0</v>
      </c>
      <c r="C38" s="736"/>
      <c r="D38" s="736"/>
      <c r="E38" s="736"/>
      <c r="F38" s="737"/>
      <c r="G38" s="734"/>
      <c r="H38" s="329"/>
      <c r="I38" s="329"/>
    </row>
    <row r="39" spans="1:9" ht="29.45" customHeight="1" thickBot="1">
      <c r="A39" s="348" t="s">
        <v>710</v>
      </c>
      <c r="B39" s="724"/>
      <c r="C39" s="724"/>
      <c r="D39" s="724"/>
      <c r="E39" s="724"/>
      <c r="F39" s="724"/>
      <c r="G39" s="329"/>
      <c r="H39" s="329"/>
      <c r="I39" s="329"/>
    </row>
    <row r="40" spans="1:9" ht="18.75">
      <c r="A40" s="372" t="s">
        <v>711</v>
      </c>
      <c r="B40" s="425" t="e">
        <f>VLOOKUP($F$6,ACTIONS,24,0)</f>
        <v>#N/A</v>
      </c>
      <c r="C40" s="373" t="s">
        <v>125</v>
      </c>
      <c r="D40" s="738"/>
      <c r="E40" s="739"/>
      <c r="F40" s="740"/>
      <c r="G40" s="329"/>
      <c r="H40" s="329"/>
      <c r="I40" s="329"/>
    </row>
    <row r="41" spans="1:9" ht="18.75">
      <c r="A41" s="352" t="s">
        <v>712</v>
      </c>
      <c r="B41" s="741" t="e">
        <f>VLOOKUP($F$6,ACTIONS,30,0)</f>
        <v>#N/A</v>
      </c>
      <c r="C41" s="742"/>
      <c r="D41" s="742"/>
      <c r="E41" s="742"/>
      <c r="F41" s="743"/>
      <c r="G41" s="329"/>
      <c r="H41" s="329"/>
      <c r="I41" s="329"/>
    </row>
    <row r="42" spans="1:9" ht="18.75" hidden="1">
      <c r="A42" s="352" t="s">
        <v>713</v>
      </c>
      <c r="B42" s="714"/>
      <c r="C42" s="715"/>
      <c r="D42" s="540" t="s">
        <v>714</v>
      </c>
      <c r="E42" s="716"/>
      <c r="F42" s="717"/>
      <c r="G42" s="329"/>
      <c r="H42" s="329"/>
      <c r="I42" s="329"/>
    </row>
    <row r="43" spans="1:9" ht="18.75">
      <c r="A43" s="352" t="s">
        <v>105</v>
      </c>
      <c r="B43" s="747" t="e">
        <f>VLOOKUP($F$6,ACTIONS,23,0)</f>
        <v>#N/A</v>
      </c>
      <c r="C43" s="748"/>
      <c r="D43" s="748"/>
      <c r="E43" s="748"/>
      <c r="F43" s="749"/>
      <c r="G43" s="329"/>
      <c r="H43" s="329"/>
      <c r="I43" s="329"/>
    </row>
    <row r="44" spans="1:9" ht="32.450000000000003" customHeight="1" thickBot="1">
      <c r="A44" s="352" t="s">
        <v>715</v>
      </c>
      <c r="B44" s="541"/>
      <c r="C44" s="374" t="s">
        <v>716</v>
      </c>
      <c r="D44" s="542"/>
      <c r="E44" s="374" t="s">
        <v>717</v>
      </c>
      <c r="F44" s="426" t="e">
        <f>VLOOKUP($F$6,ACTIONS,27,0)</f>
        <v>#N/A</v>
      </c>
      <c r="G44" s="329"/>
      <c r="H44" s="329"/>
      <c r="I44" s="329"/>
    </row>
    <row r="45" spans="1:9" ht="19.5" hidden="1" thickBot="1">
      <c r="A45" s="375" t="s">
        <v>718</v>
      </c>
      <c r="B45" s="376"/>
      <c r="C45" s="750" t="s">
        <v>719</v>
      </c>
      <c r="D45" s="750"/>
      <c r="E45" s="751"/>
      <c r="F45" s="752"/>
      <c r="G45" s="329"/>
      <c r="H45" s="329"/>
      <c r="I45" s="329"/>
    </row>
    <row r="46" spans="1:9" ht="19.5" thickBot="1">
      <c r="A46" s="724"/>
      <c r="B46" s="753"/>
      <c r="C46" s="753"/>
      <c r="D46" s="753"/>
      <c r="E46" s="753"/>
      <c r="F46" s="753"/>
      <c r="G46" s="329"/>
      <c r="H46" s="329"/>
      <c r="I46" s="329"/>
    </row>
    <row r="47" spans="1:9" ht="19.5" thickBot="1">
      <c r="A47" s="410" t="s">
        <v>720</v>
      </c>
      <c r="B47" s="754"/>
      <c r="C47" s="755"/>
      <c r="D47" s="755"/>
      <c r="E47" s="755"/>
      <c r="F47" s="756"/>
      <c r="G47" s="329"/>
      <c r="H47" s="329"/>
      <c r="I47" s="329"/>
    </row>
    <row r="48" spans="1:9" ht="19.5" hidden="1" thickBot="1">
      <c r="A48" s="377" t="s">
        <v>721</v>
      </c>
      <c r="B48" s="757"/>
      <c r="C48" s="758"/>
      <c r="D48" s="758"/>
      <c r="E48" s="758"/>
      <c r="F48" s="758"/>
      <c r="G48" s="329"/>
      <c r="H48" s="329"/>
      <c r="I48" s="329"/>
    </row>
    <row r="49" spans="1:9" ht="18.75">
      <c r="A49" s="759"/>
      <c r="B49" s="759"/>
      <c r="C49" s="759"/>
      <c r="D49" s="759"/>
      <c r="E49" s="759"/>
      <c r="F49" s="759"/>
      <c r="G49" s="329"/>
      <c r="H49" s="329"/>
      <c r="I49" s="329"/>
    </row>
    <row r="50" spans="1:9" ht="28.5">
      <c r="A50" s="760" t="s">
        <v>722</v>
      </c>
      <c r="B50" s="760"/>
      <c r="C50" s="760"/>
      <c r="D50" s="760"/>
      <c r="E50" s="760"/>
      <c r="F50" s="760"/>
      <c r="G50" s="329"/>
      <c r="H50" s="329"/>
      <c r="I50" s="329"/>
    </row>
    <row r="51" spans="1:9" ht="15.75">
      <c r="A51" s="761"/>
      <c r="B51" s="761"/>
      <c r="C51" s="761"/>
      <c r="D51" s="761"/>
      <c r="E51" s="761"/>
      <c r="F51" s="761"/>
      <c r="I51" s="378"/>
    </row>
    <row r="52" spans="1:9" ht="31.5">
      <c r="A52" s="379" t="s">
        <v>55</v>
      </c>
      <c r="B52" s="762" t="s">
        <v>723</v>
      </c>
      <c r="C52" s="762"/>
      <c r="D52" s="762"/>
      <c r="E52" s="380" t="s">
        <v>724</v>
      </c>
      <c r="F52" s="379" t="s">
        <v>656</v>
      </c>
      <c r="G52" s="380" t="s">
        <v>104</v>
      </c>
      <c r="H52" s="378"/>
      <c r="I52" s="378"/>
    </row>
    <row r="53" spans="1:9">
      <c r="A53" s="398">
        <v>1</v>
      </c>
      <c r="B53" s="744"/>
      <c r="C53" s="745"/>
      <c r="D53" s="746"/>
      <c r="E53" s="381"/>
      <c r="F53" s="549"/>
      <c r="G53" s="381"/>
      <c r="H53" s="382"/>
      <c r="I53" s="378"/>
    </row>
    <row r="54" spans="1:9">
      <c r="A54" s="398">
        <v>2</v>
      </c>
      <c r="B54" s="744"/>
      <c r="C54" s="745"/>
      <c r="D54" s="746"/>
      <c r="E54" s="381"/>
      <c r="F54" s="549"/>
      <c r="G54" s="381"/>
      <c r="H54" s="382"/>
      <c r="I54" s="378"/>
    </row>
    <row r="55" spans="1:9">
      <c r="A55" s="398">
        <v>3</v>
      </c>
      <c r="B55" s="744"/>
      <c r="C55" s="745"/>
      <c r="D55" s="746"/>
      <c r="E55" s="381"/>
      <c r="F55" s="549"/>
      <c r="G55" s="381"/>
      <c r="H55" s="382"/>
      <c r="I55" s="378"/>
    </row>
    <row r="56" spans="1:9">
      <c r="A56" s="398">
        <v>4</v>
      </c>
      <c r="B56" s="744"/>
      <c r="C56" s="745"/>
      <c r="D56" s="746"/>
      <c r="E56" s="381"/>
      <c r="F56" s="549"/>
      <c r="G56" s="381"/>
      <c r="H56" s="382"/>
      <c r="I56" s="378"/>
    </row>
    <row r="57" spans="1:9">
      <c r="A57" s="398">
        <v>5</v>
      </c>
      <c r="B57" s="744"/>
      <c r="C57" s="745"/>
      <c r="D57" s="746"/>
      <c r="E57" s="381"/>
      <c r="F57" s="549"/>
      <c r="G57" s="381"/>
      <c r="H57" s="382"/>
      <c r="I57" s="378"/>
    </row>
    <row r="58" spans="1:9">
      <c r="A58" s="398">
        <v>6</v>
      </c>
      <c r="B58" s="744"/>
      <c r="C58" s="745"/>
      <c r="D58" s="746"/>
      <c r="E58" s="381"/>
      <c r="F58" s="549"/>
      <c r="G58" s="381"/>
      <c r="H58" s="382"/>
      <c r="I58" s="378"/>
    </row>
    <row r="59" spans="1:9">
      <c r="A59" s="398">
        <v>7</v>
      </c>
      <c r="B59" s="744"/>
      <c r="C59" s="745"/>
      <c r="D59" s="746"/>
      <c r="E59" s="381"/>
      <c r="F59" s="549"/>
      <c r="G59" s="381"/>
      <c r="H59" s="382"/>
      <c r="I59" s="378"/>
    </row>
    <row r="60" spans="1:9">
      <c r="A60" s="398">
        <v>8</v>
      </c>
      <c r="B60" s="744"/>
      <c r="C60" s="745"/>
      <c r="D60" s="746"/>
      <c r="E60" s="381"/>
      <c r="F60" s="549"/>
      <c r="G60" s="381"/>
      <c r="H60" s="382"/>
      <c r="I60" s="378"/>
    </row>
    <row r="61" spans="1:9" ht="16.5" thickBot="1">
      <c r="D61" s="383" t="s">
        <v>16</v>
      </c>
      <c r="E61" s="384">
        <f>SUM(E53:E60)</f>
        <v>0</v>
      </c>
      <c r="I61" s="378"/>
    </row>
    <row r="62" spans="1:9" ht="15.75">
      <c r="D62" s="385"/>
      <c r="E62" s="386"/>
      <c r="I62" s="378"/>
    </row>
    <row r="63" spans="1:9" ht="28.5">
      <c r="A63" s="387" t="s">
        <v>725</v>
      </c>
      <c r="B63" s="324"/>
      <c r="C63" s="324"/>
      <c r="D63" s="388"/>
      <c r="E63" s="389"/>
      <c r="F63" s="324"/>
      <c r="G63" s="324"/>
      <c r="I63" s="378"/>
    </row>
    <row r="64" spans="1:9" ht="28.5" customHeight="1">
      <c r="A64" s="390"/>
      <c r="B64" s="391"/>
      <c r="C64" s="391"/>
      <c r="D64" s="392"/>
      <c r="E64" s="393"/>
      <c r="F64" s="391"/>
    </row>
    <row r="65" spans="1:13" ht="77.45" customHeight="1">
      <c r="A65" s="763" t="s">
        <v>726</v>
      </c>
      <c r="B65" s="763"/>
      <c r="C65" s="763"/>
      <c r="D65" s="763"/>
      <c r="E65" s="763"/>
      <c r="F65" s="763"/>
      <c r="G65" s="763"/>
    </row>
    <row r="66" spans="1:13" ht="28.5" customHeight="1">
      <c r="A66" s="390"/>
      <c r="B66" s="391"/>
      <c r="C66" s="391"/>
      <c r="D66" s="392"/>
      <c r="E66" s="393"/>
      <c r="F66" s="391"/>
    </row>
    <row r="67" spans="1:13" ht="18.75">
      <c r="A67" s="394" t="s">
        <v>727</v>
      </c>
      <c r="B67" s="391"/>
      <c r="C67" s="391"/>
      <c r="D67" s="391"/>
      <c r="E67" s="391"/>
      <c r="F67" s="391"/>
    </row>
    <row r="68" spans="1:13" ht="18.75">
      <c r="A68" s="395"/>
      <c r="B68" s="396"/>
    </row>
    <row r="69" spans="1:13" ht="50.45" customHeight="1">
      <c r="B69" s="397" t="s">
        <v>262</v>
      </c>
      <c r="C69" s="397" t="s">
        <v>15</v>
      </c>
      <c r="D69" s="397" t="s">
        <v>728</v>
      </c>
      <c r="E69" s="397" t="s">
        <v>656</v>
      </c>
      <c r="F69" s="397" t="s">
        <v>729</v>
      </c>
      <c r="G69" s="380" t="s">
        <v>730</v>
      </c>
      <c r="H69" s="380" t="s">
        <v>731</v>
      </c>
      <c r="K69" s="378"/>
      <c r="L69" s="378"/>
      <c r="M69" s="378"/>
    </row>
    <row r="70" spans="1:13">
      <c r="A70" s="4">
        <v>1</v>
      </c>
      <c r="B70" s="381"/>
      <c r="C70" s="381"/>
      <c r="D70" s="543"/>
      <c r="E70" s="549"/>
      <c r="F70" s="381"/>
      <c r="G70" s="381"/>
      <c r="H70" s="381"/>
      <c r="I70" s="399" t="s">
        <v>732</v>
      </c>
      <c r="J70" s="399" t="s">
        <v>733</v>
      </c>
      <c r="K70" s="400">
        <f>B70</f>
        <v>0</v>
      </c>
      <c r="L70" s="401">
        <f>D70</f>
        <v>0</v>
      </c>
      <c r="M70" s="378">
        <f>G70</f>
        <v>0</v>
      </c>
    </row>
    <row r="71" spans="1:13">
      <c r="A71" s="4">
        <v>2</v>
      </c>
      <c r="B71" s="381"/>
      <c r="C71" s="381"/>
      <c r="D71" s="543"/>
      <c r="E71" s="549"/>
      <c r="F71" s="381"/>
      <c r="G71" s="381"/>
      <c r="H71" s="381"/>
      <c r="I71" s="399" t="s">
        <v>734</v>
      </c>
      <c r="J71" s="399" t="s">
        <v>735</v>
      </c>
      <c r="K71" s="400">
        <f t="shared" ref="K71:K79" si="0">B71</f>
        <v>0</v>
      </c>
      <c r="L71" s="401">
        <f t="shared" ref="L71:L79" si="1">D71</f>
        <v>0</v>
      </c>
      <c r="M71" s="378">
        <f t="shared" ref="M71:M79" si="2">G71</f>
        <v>0</v>
      </c>
    </row>
    <row r="72" spans="1:13">
      <c r="A72" s="4">
        <v>3</v>
      </c>
      <c r="B72" s="381"/>
      <c r="C72" s="381"/>
      <c r="D72" s="543"/>
      <c r="E72" s="549"/>
      <c r="F72" s="381"/>
      <c r="G72" s="381"/>
      <c r="H72" s="381"/>
      <c r="I72" s="399" t="s">
        <v>736</v>
      </c>
      <c r="J72" s="399" t="s">
        <v>737</v>
      </c>
      <c r="K72" s="400">
        <f t="shared" si="0"/>
        <v>0</v>
      </c>
      <c r="L72" s="401">
        <f t="shared" si="1"/>
        <v>0</v>
      </c>
      <c r="M72" s="378">
        <f t="shared" si="2"/>
        <v>0</v>
      </c>
    </row>
    <row r="73" spans="1:13">
      <c r="A73" s="4">
        <v>4</v>
      </c>
      <c r="B73" s="381"/>
      <c r="C73" s="381"/>
      <c r="D73" s="543"/>
      <c r="E73" s="549"/>
      <c r="F73" s="381"/>
      <c r="G73" s="381"/>
      <c r="H73" s="381"/>
      <c r="I73" s="399" t="s">
        <v>738</v>
      </c>
      <c r="J73" s="399" t="s">
        <v>739</v>
      </c>
      <c r="K73" s="400">
        <f t="shared" si="0"/>
        <v>0</v>
      </c>
      <c r="L73" s="401">
        <f t="shared" si="1"/>
        <v>0</v>
      </c>
      <c r="M73" s="378">
        <f t="shared" si="2"/>
        <v>0</v>
      </c>
    </row>
    <row r="74" spans="1:13">
      <c r="A74" s="4">
        <v>5</v>
      </c>
      <c r="B74" s="381"/>
      <c r="C74" s="381"/>
      <c r="D74" s="543"/>
      <c r="E74" s="549"/>
      <c r="F74" s="381"/>
      <c r="G74" s="381"/>
      <c r="H74" s="381"/>
      <c r="I74" s="399" t="s">
        <v>740</v>
      </c>
      <c r="J74" s="399" t="s">
        <v>741</v>
      </c>
      <c r="K74" s="400">
        <f t="shared" si="0"/>
        <v>0</v>
      </c>
      <c r="L74" s="401">
        <f t="shared" si="1"/>
        <v>0</v>
      </c>
      <c r="M74" s="378">
        <f t="shared" si="2"/>
        <v>0</v>
      </c>
    </row>
    <row r="75" spans="1:13">
      <c r="A75" s="4">
        <v>6</v>
      </c>
      <c r="B75" s="381"/>
      <c r="C75" s="381"/>
      <c r="D75" s="543"/>
      <c r="E75" s="549"/>
      <c r="F75" s="381"/>
      <c r="G75" s="381"/>
      <c r="H75" s="381"/>
      <c r="I75" s="399" t="s">
        <v>742</v>
      </c>
      <c r="J75" s="399" t="s">
        <v>743</v>
      </c>
      <c r="K75" s="400">
        <f t="shared" si="0"/>
        <v>0</v>
      </c>
      <c r="L75" s="401">
        <f t="shared" si="1"/>
        <v>0</v>
      </c>
      <c r="M75" s="378">
        <f t="shared" si="2"/>
        <v>0</v>
      </c>
    </row>
    <row r="76" spans="1:13">
      <c r="A76" s="4">
        <v>7</v>
      </c>
      <c r="B76" s="381"/>
      <c r="C76" s="381"/>
      <c r="D76" s="543"/>
      <c r="E76" s="549"/>
      <c r="F76" s="381"/>
      <c r="G76" s="381"/>
      <c r="H76" s="381"/>
      <c r="I76" s="399" t="s">
        <v>744</v>
      </c>
      <c r="J76" s="399" t="s">
        <v>745</v>
      </c>
      <c r="K76" s="400">
        <f t="shared" si="0"/>
        <v>0</v>
      </c>
      <c r="L76" s="401">
        <f t="shared" si="1"/>
        <v>0</v>
      </c>
      <c r="M76" s="378">
        <f t="shared" si="2"/>
        <v>0</v>
      </c>
    </row>
    <row r="77" spans="1:13">
      <c r="A77" s="4">
        <v>8</v>
      </c>
      <c r="B77" s="381"/>
      <c r="C77" s="381"/>
      <c r="D77" s="543"/>
      <c r="E77" s="549"/>
      <c r="F77" s="381"/>
      <c r="G77" s="381"/>
      <c r="H77" s="381"/>
      <c r="I77" s="399" t="s">
        <v>746</v>
      </c>
      <c r="J77" s="399" t="s">
        <v>747</v>
      </c>
      <c r="K77" s="400">
        <f t="shared" si="0"/>
        <v>0</v>
      </c>
      <c r="L77" s="401">
        <f t="shared" si="1"/>
        <v>0</v>
      </c>
      <c r="M77" s="378">
        <f t="shared" si="2"/>
        <v>0</v>
      </c>
    </row>
    <row r="78" spans="1:13">
      <c r="A78" s="4">
        <v>9</v>
      </c>
      <c r="B78" s="381"/>
      <c r="C78" s="381"/>
      <c r="D78" s="543"/>
      <c r="E78" s="549"/>
      <c r="F78" s="381"/>
      <c r="G78" s="381"/>
      <c r="H78" s="381"/>
      <c r="I78" s="399" t="s">
        <v>748</v>
      </c>
      <c r="J78" s="399" t="s">
        <v>749</v>
      </c>
      <c r="K78" s="400">
        <f t="shared" si="0"/>
        <v>0</v>
      </c>
      <c r="L78" s="401">
        <f t="shared" si="1"/>
        <v>0</v>
      </c>
      <c r="M78" s="378">
        <f t="shared" si="2"/>
        <v>0</v>
      </c>
    </row>
    <row r="79" spans="1:13">
      <c r="A79" s="4">
        <v>10</v>
      </c>
      <c r="B79" s="381"/>
      <c r="C79" s="381"/>
      <c r="D79" s="543"/>
      <c r="E79" s="549"/>
      <c r="F79" s="381"/>
      <c r="G79" s="381"/>
      <c r="H79" s="381"/>
      <c r="I79" s="399" t="s">
        <v>750</v>
      </c>
      <c r="J79" s="399" t="s">
        <v>751</v>
      </c>
      <c r="K79" s="400">
        <f t="shared" si="0"/>
        <v>0</v>
      </c>
      <c r="L79" s="401">
        <f t="shared" si="1"/>
        <v>0</v>
      </c>
      <c r="M79" s="378">
        <f t="shared" si="2"/>
        <v>0</v>
      </c>
    </row>
    <row r="80" spans="1:13">
      <c r="H80" s="402"/>
      <c r="I80" s="402"/>
    </row>
    <row r="81" spans="1:12" ht="18.75">
      <c r="A81" s="394" t="s">
        <v>752</v>
      </c>
      <c r="B81" s="386"/>
      <c r="C81" s="382"/>
      <c r="D81" s="382"/>
      <c r="E81" s="382"/>
      <c r="F81" s="382"/>
      <c r="H81" s="402"/>
      <c r="I81" s="402"/>
    </row>
    <row r="82" spans="1:12" ht="18.75">
      <c r="A82" s="395"/>
      <c r="B82" s="396"/>
      <c r="C82" s="764" t="s">
        <v>753</v>
      </c>
      <c r="D82" s="764"/>
      <c r="E82" s="764"/>
      <c r="H82" s="402"/>
      <c r="I82" s="402"/>
    </row>
    <row r="83" spans="1:12" ht="69" customHeight="1">
      <c r="B83" s="397" t="s">
        <v>262</v>
      </c>
      <c r="C83" s="397" t="s">
        <v>754</v>
      </c>
      <c r="D83" s="397" t="s">
        <v>755</v>
      </c>
      <c r="E83" s="397" t="s">
        <v>756</v>
      </c>
      <c r="F83" s="397" t="s">
        <v>656</v>
      </c>
      <c r="G83" s="397" t="s">
        <v>729</v>
      </c>
      <c r="H83" s="380" t="s">
        <v>672</v>
      </c>
      <c r="I83" s="380" t="s">
        <v>731</v>
      </c>
    </row>
    <row r="84" spans="1:12">
      <c r="A84" s="4">
        <v>1</v>
      </c>
      <c r="B84" s="544"/>
      <c r="C84" s="545"/>
      <c r="D84" s="545"/>
      <c r="E84" s="545"/>
      <c r="F84" s="550"/>
      <c r="G84" s="545"/>
      <c r="H84" s="545"/>
      <c r="I84" s="545"/>
      <c r="K84" s="400">
        <f>B84</f>
        <v>0</v>
      </c>
      <c r="L84" s="378">
        <f>H84</f>
        <v>0</v>
      </c>
    </row>
    <row r="85" spans="1:12">
      <c r="A85" s="4">
        <v>2</v>
      </c>
      <c r="B85" s="546"/>
      <c r="C85" s="545"/>
      <c r="D85" s="545"/>
      <c r="E85" s="545"/>
      <c r="F85" s="550"/>
      <c r="G85" s="545"/>
      <c r="H85" s="545"/>
      <c r="I85" s="545"/>
      <c r="K85" s="400">
        <f t="shared" ref="K85:K93" si="3">B85</f>
        <v>0</v>
      </c>
      <c r="L85" s="378">
        <f t="shared" ref="L85:L93" si="4">H85</f>
        <v>0</v>
      </c>
    </row>
    <row r="86" spans="1:12">
      <c r="A86" s="4">
        <v>3</v>
      </c>
      <c r="B86" s="546"/>
      <c r="C86" s="545"/>
      <c r="D86" s="545"/>
      <c r="E86" s="545"/>
      <c r="F86" s="550"/>
      <c r="G86" s="545"/>
      <c r="H86" s="545"/>
      <c r="I86" s="545"/>
      <c r="K86" s="400">
        <f t="shared" si="3"/>
        <v>0</v>
      </c>
      <c r="L86" s="378">
        <f t="shared" si="4"/>
        <v>0</v>
      </c>
    </row>
    <row r="87" spans="1:12">
      <c r="A87" s="4">
        <v>4</v>
      </c>
      <c r="B87" s="546"/>
      <c r="C87" s="545"/>
      <c r="D87" s="545"/>
      <c r="E87" s="545"/>
      <c r="F87" s="550"/>
      <c r="G87" s="545"/>
      <c r="H87" s="545"/>
      <c r="I87" s="545"/>
      <c r="K87" s="400">
        <f t="shared" si="3"/>
        <v>0</v>
      </c>
      <c r="L87" s="378">
        <f t="shared" si="4"/>
        <v>0</v>
      </c>
    </row>
    <row r="88" spans="1:12">
      <c r="A88" s="4">
        <v>5</v>
      </c>
      <c r="B88" s="546"/>
      <c r="C88" s="545"/>
      <c r="D88" s="545"/>
      <c r="E88" s="545"/>
      <c r="F88" s="550"/>
      <c r="G88" s="545"/>
      <c r="H88" s="545"/>
      <c r="I88" s="545"/>
      <c r="K88" s="400">
        <f t="shared" si="3"/>
        <v>0</v>
      </c>
      <c r="L88" s="378">
        <f t="shared" si="4"/>
        <v>0</v>
      </c>
    </row>
    <row r="89" spans="1:12">
      <c r="A89" s="4">
        <v>6</v>
      </c>
      <c r="B89" s="546"/>
      <c r="C89" s="545"/>
      <c r="D89" s="545"/>
      <c r="E89" s="545"/>
      <c r="F89" s="550"/>
      <c r="G89" s="545"/>
      <c r="H89" s="545"/>
      <c r="I89" s="545"/>
      <c r="K89" s="400">
        <f t="shared" si="3"/>
        <v>0</v>
      </c>
      <c r="L89" s="378">
        <f t="shared" si="4"/>
        <v>0</v>
      </c>
    </row>
    <row r="90" spans="1:12">
      <c r="A90" s="4">
        <v>7</v>
      </c>
      <c r="B90" s="546"/>
      <c r="C90" s="545"/>
      <c r="D90" s="545"/>
      <c r="E90" s="545"/>
      <c r="F90" s="550"/>
      <c r="G90" s="545"/>
      <c r="H90" s="545"/>
      <c r="I90" s="545"/>
      <c r="K90" s="400">
        <f t="shared" si="3"/>
        <v>0</v>
      </c>
      <c r="L90" s="378">
        <f t="shared" si="4"/>
        <v>0</v>
      </c>
    </row>
    <row r="91" spans="1:12">
      <c r="A91" s="4">
        <v>8</v>
      </c>
      <c r="B91" s="546"/>
      <c r="C91" s="545"/>
      <c r="D91" s="545"/>
      <c r="E91" s="545"/>
      <c r="F91" s="550"/>
      <c r="G91" s="545"/>
      <c r="H91" s="545"/>
      <c r="I91" s="545"/>
      <c r="K91" s="400">
        <f t="shared" si="3"/>
        <v>0</v>
      </c>
      <c r="L91" s="378">
        <f t="shared" si="4"/>
        <v>0</v>
      </c>
    </row>
    <row r="92" spans="1:12">
      <c r="A92" s="4">
        <v>9</v>
      </c>
      <c r="B92" s="546"/>
      <c r="C92" s="545"/>
      <c r="D92" s="545"/>
      <c r="E92" s="545"/>
      <c r="F92" s="550"/>
      <c r="G92" s="545"/>
      <c r="H92" s="545"/>
      <c r="I92" s="545"/>
      <c r="K92" s="400">
        <f t="shared" si="3"/>
        <v>0</v>
      </c>
      <c r="L92" s="378">
        <f t="shared" si="4"/>
        <v>0</v>
      </c>
    </row>
    <row r="93" spans="1:12">
      <c r="A93" s="4">
        <v>10</v>
      </c>
      <c r="B93" s="546"/>
      <c r="C93" s="545"/>
      <c r="D93" s="545"/>
      <c r="E93" s="545"/>
      <c r="F93" s="550"/>
      <c r="G93" s="545"/>
      <c r="H93" s="545"/>
      <c r="I93" s="545"/>
      <c r="K93" s="400">
        <f t="shared" si="3"/>
        <v>0</v>
      </c>
      <c r="L93" s="378">
        <f t="shared" si="4"/>
        <v>0</v>
      </c>
    </row>
    <row r="94" spans="1:12">
      <c r="F94" s="403"/>
      <c r="H94" s="402"/>
      <c r="I94" s="402"/>
    </row>
    <row r="95" spans="1:12" ht="15.75">
      <c r="B95" s="385"/>
      <c r="C95" s="404"/>
      <c r="D95" s="405"/>
      <c r="F95" s="403"/>
      <c r="G95" s="403"/>
      <c r="H95" s="402"/>
      <c r="I95" s="402"/>
    </row>
    <row r="96" spans="1:12">
      <c r="A96" s="324"/>
      <c r="B96" s="324"/>
      <c r="C96" s="324"/>
      <c r="D96" s="324"/>
      <c r="E96" s="324"/>
      <c r="F96" s="324"/>
      <c r="G96" s="324"/>
      <c r="H96" s="324"/>
      <c r="I96" s="324"/>
    </row>
  </sheetData>
  <sheetProtection algorithmName="SHA-512" hashValue="/pjXHfYRk4EzIi5qkr9IqOnlPg1DwhQJ9Y9bJrjBgLuKvLUPBHy97UwvdcJWJRb+XgpEr4oLp4yQBNv2rRoB6Q==" saltValue="EGZ4MT9+0P7PHxCD5runtw==" spinCount="100000" sheet="1" formatColumns="0" formatRows="0"/>
  <mergeCells count="51">
    <mergeCell ref="A65:G65"/>
    <mergeCell ref="C82:E82"/>
    <mergeCell ref="B55:D55"/>
    <mergeCell ref="B56:D56"/>
    <mergeCell ref="B57:D57"/>
    <mergeCell ref="B58:D58"/>
    <mergeCell ref="B59:D59"/>
    <mergeCell ref="B60:D60"/>
    <mergeCell ref="B54:D54"/>
    <mergeCell ref="B43:F43"/>
    <mergeCell ref="C45:D45"/>
    <mergeCell ref="E45:F45"/>
    <mergeCell ref="A46:F46"/>
    <mergeCell ref="B47:F47"/>
    <mergeCell ref="B48:F48"/>
    <mergeCell ref="A49:F49"/>
    <mergeCell ref="A50:F50"/>
    <mergeCell ref="A51:F51"/>
    <mergeCell ref="B52:D52"/>
    <mergeCell ref="B53:D53"/>
    <mergeCell ref="G37:G38"/>
    <mergeCell ref="B38:F38"/>
    <mergeCell ref="B39:F39"/>
    <mergeCell ref="D40:F40"/>
    <mergeCell ref="B41:F41"/>
    <mergeCell ref="B42:C42"/>
    <mergeCell ref="E42:F42"/>
    <mergeCell ref="B32:F32"/>
    <mergeCell ref="B33:F33"/>
    <mergeCell ref="B34:F34"/>
    <mergeCell ref="B35:F35"/>
    <mergeCell ref="B36:F36"/>
    <mergeCell ref="B37:F37"/>
    <mergeCell ref="B31:F31"/>
    <mergeCell ref="B16:F16"/>
    <mergeCell ref="B17:F17"/>
    <mergeCell ref="A18:F18"/>
    <mergeCell ref="B19:F19"/>
    <mergeCell ref="B20:F20"/>
    <mergeCell ref="B21:F21"/>
    <mergeCell ref="B22:F22"/>
    <mergeCell ref="B23:F23"/>
    <mergeCell ref="B24:F24"/>
    <mergeCell ref="B25:F25"/>
    <mergeCell ref="A26:A30"/>
    <mergeCell ref="B15:F15"/>
    <mergeCell ref="A3:D3"/>
    <mergeCell ref="E7:F7"/>
    <mergeCell ref="E8:F8"/>
    <mergeCell ref="B13:F13"/>
    <mergeCell ref="B14:F14"/>
  </mergeCells>
  <conditionalFormatting sqref="A7 E8 F6 D10 B10:B11 B13 B19:F21 B26:B30 D26:D30 F26:F30 B32:F33 B35:F37 D40 B40:B41 B43:B44 D44 F44 B47 A53:G60 B70:H79 F2:F4 B84:I93">
    <cfRule type="expression" dxfId="58" priority="1" stopIfTrue="1">
      <formula>ISBLANK(A2)</formula>
    </cfRule>
  </conditionalFormatting>
  <dataValidations count="13">
    <dataValidation type="list" allowBlank="1" showInputMessage="1" showErrorMessage="1" sqref="H84:H93" xr:uid="{352E09EC-1E01-48A6-8513-B07C64F026D1}">
      <formula1>INDIC_QUALI</formula1>
    </dataValidation>
    <dataValidation type="list" allowBlank="1" showInputMessage="1" showErrorMessage="1" sqref="H79" xr:uid="{9E3A0FB9-1C01-40DC-9193-0BECFDD5780B}">
      <formula1>selection</formula1>
    </dataValidation>
    <dataValidation type="list" allowBlank="1" showInputMessage="1" showErrorMessage="1" sqref="G53:G60 E8:F8" xr:uid="{968513EF-93C9-410D-A8C9-E027D41475F1}">
      <formula1>STATUT_ACTION</formula1>
    </dataValidation>
    <dataValidation type="list" allowBlank="1" showInputMessage="1" showErrorMessage="1" sqref="B11" xr:uid="{A8A469CA-3B50-4863-A6BE-BC676B97320C}">
      <formula1>AXES_PRECARITE</formula1>
    </dataValidation>
    <dataValidation type="list" allowBlank="1" showInputMessage="1" showErrorMessage="1" sqref="D26:D30" xr:uid="{AA90B9C9-6C02-4650-A26E-B7647559D8F6}">
      <formula1>Parties_prenantes</formula1>
    </dataValidation>
    <dataValidation type="list" allowBlank="1" showInputMessage="1" showErrorMessage="1" sqref="D40:F40" xr:uid="{BFA78FED-47F9-4348-B6D8-F98E1A8DD1CA}">
      <formula1>Type_de_dépense</formula1>
    </dataValidation>
    <dataValidation type="list" allowBlank="1" showInputMessage="1" showErrorMessage="1" sqref="H70:H78 I84:I93" xr:uid="{FF922299-2486-45E0-B763-493AACD31FF4}">
      <formula1>Sélection</formula1>
    </dataValidation>
    <dataValidation type="list" allowBlank="1" showInputMessage="1" showErrorMessage="1" sqref="B10" xr:uid="{ACF84539-4BF1-4EFF-8D6C-280B663C0CFF}">
      <formula1>IF($F$3="OUI",Risques,INDIRECT($A$7))</formula1>
    </dataValidation>
    <dataValidation type="list" allowBlank="1" showInputMessage="1" showErrorMessage="1" sqref="A7" xr:uid="{C8A9FBEB-0107-44E3-876B-C141E3BA722C}">
      <formula1>IF($F$2="OUI",Atténuation,Adaptation)</formula1>
    </dataValidation>
    <dataValidation type="list" allowBlank="1" showInputMessage="1" showErrorMessage="1" sqref="F2:F4" xr:uid="{3F137442-84CC-40E6-B5E8-48336A7BEEE1}">
      <formula1>OUI_NON</formula1>
    </dataValidation>
    <dataValidation type="list" allowBlank="1" showInputMessage="1" showErrorMessage="1" sqref="D10" xr:uid="{ECD60FAF-B38B-41AD-B7CE-42BD85DA57A5}">
      <formula1>MOYENS</formula1>
    </dataValidation>
    <dataValidation type="list" allowBlank="1" showInputMessage="1" showErrorMessage="1" sqref="F6" xr:uid="{2465149A-119B-4787-8FF7-EB586D89EB5A}">
      <formula1>N_ACTION</formula1>
    </dataValidation>
    <dataValidation type="list" allowBlank="1" showInputMessage="1" showErrorMessage="1" sqref="F44" xr:uid="{FDCF75F8-5254-419E-94F6-675B6AA5B963}">
      <formula1>TYPE_SUBSIDE</formula1>
    </dataValidation>
  </dataValidations>
  <pageMargins left="0.70866141732283472" right="0.70866141732283472" top="0.74803149606299213" bottom="0.74803149606299213" header="0.31496062992125984" footer="0.31496062992125984"/>
  <pageSetup paperSize="9" scale="3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352425</xdr:colOff>
                    <xdr:row>21</xdr:row>
                    <xdr:rowOff>152400</xdr:rowOff>
                  </from>
                  <to>
                    <xdr:col>1</xdr:col>
                    <xdr:colOff>628650</xdr:colOff>
                    <xdr:row>21</xdr:row>
                    <xdr:rowOff>381000</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352425</xdr:colOff>
                    <xdr:row>21</xdr:row>
                    <xdr:rowOff>476250</xdr:rowOff>
                  </from>
                  <to>
                    <xdr:col>1</xdr:col>
                    <xdr:colOff>628650</xdr:colOff>
                    <xdr:row>21</xdr:row>
                    <xdr:rowOff>704850</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333375</xdr:colOff>
                    <xdr:row>21</xdr:row>
                    <xdr:rowOff>828675</xdr:rowOff>
                  </from>
                  <to>
                    <xdr:col>1</xdr:col>
                    <xdr:colOff>628650</xdr:colOff>
                    <xdr:row>21</xdr:row>
                    <xdr:rowOff>1057275</xdr:rowOff>
                  </to>
                </anchor>
              </controlPr>
            </control>
          </mc:Choice>
        </mc:AlternateContent>
        <mc:AlternateContent xmlns:mc="http://schemas.openxmlformats.org/markup-compatibility/2006">
          <mc:Choice Requires="x14">
            <control shapeId="19460" r:id="rId7" name="Check Box 4">
              <controlPr locked="0" defaultSize="0" autoFill="0" autoLine="0" autoPict="0">
                <anchor moveWithCells="1">
                  <from>
                    <xdr:col>1</xdr:col>
                    <xdr:colOff>2343150</xdr:colOff>
                    <xdr:row>21</xdr:row>
                    <xdr:rowOff>152400</xdr:rowOff>
                  </from>
                  <to>
                    <xdr:col>2</xdr:col>
                    <xdr:colOff>276225</xdr:colOff>
                    <xdr:row>21</xdr:row>
                    <xdr:rowOff>381000</xdr:rowOff>
                  </to>
                </anchor>
              </controlPr>
            </control>
          </mc:Choice>
        </mc:AlternateContent>
        <mc:AlternateContent xmlns:mc="http://schemas.openxmlformats.org/markup-compatibility/2006">
          <mc:Choice Requires="x14">
            <control shapeId="19461" r:id="rId8" name="Check Box 5">
              <controlPr locked="0" defaultSize="0" autoFill="0" autoLine="0" autoPict="0">
                <anchor moveWithCells="1">
                  <from>
                    <xdr:col>1</xdr:col>
                    <xdr:colOff>2343150</xdr:colOff>
                    <xdr:row>21</xdr:row>
                    <xdr:rowOff>476250</xdr:rowOff>
                  </from>
                  <to>
                    <xdr:col>2</xdr:col>
                    <xdr:colOff>276225</xdr:colOff>
                    <xdr:row>21</xdr:row>
                    <xdr:rowOff>704850</xdr:rowOff>
                  </to>
                </anchor>
              </controlPr>
            </control>
          </mc:Choice>
        </mc:AlternateContent>
        <mc:AlternateContent xmlns:mc="http://schemas.openxmlformats.org/markup-compatibility/2006">
          <mc:Choice Requires="x14">
            <control shapeId="19462" r:id="rId9" name="Check Box 6">
              <controlPr locked="0" defaultSize="0" autoFill="0" autoLine="0" autoPict="0">
                <anchor moveWithCells="1">
                  <from>
                    <xdr:col>1</xdr:col>
                    <xdr:colOff>2343150</xdr:colOff>
                    <xdr:row>21</xdr:row>
                    <xdr:rowOff>828675</xdr:rowOff>
                  </from>
                  <to>
                    <xdr:col>2</xdr:col>
                    <xdr:colOff>276225</xdr:colOff>
                    <xdr:row>21</xdr:row>
                    <xdr:rowOff>1057275</xdr:rowOff>
                  </to>
                </anchor>
              </controlPr>
            </control>
          </mc:Choice>
        </mc:AlternateContent>
        <mc:AlternateContent xmlns:mc="http://schemas.openxmlformats.org/markup-compatibility/2006">
          <mc:Choice Requires="x14">
            <control shapeId="19463" r:id="rId10" name="Check Box 7">
              <controlPr locked="0" defaultSize="0" autoFill="0" autoLine="0" autoPict="0">
                <anchor moveWithCells="1">
                  <from>
                    <xdr:col>2</xdr:col>
                    <xdr:colOff>1981200</xdr:colOff>
                    <xdr:row>21</xdr:row>
                    <xdr:rowOff>152400</xdr:rowOff>
                  </from>
                  <to>
                    <xdr:col>3</xdr:col>
                    <xdr:colOff>9525</xdr:colOff>
                    <xdr:row>21</xdr:row>
                    <xdr:rowOff>381000</xdr:rowOff>
                  </to>
                </anchor>
              </controlPr>
            </control>
          </mc:Choice>
        </mc:AlternateContent>
        <mc:AlternateContent xmlns:mc="http://schemas.openxmlformats.org/markup-compatibility/2006">
          <mc:Choice Requires="x14">
            <control shapeId="19464" r:id="rId11" name="Check Box 8">
              <controlPr locked="0" defaultSize="0" autoFill="0" autoLine="0" autoPict="0">
                <anchor moveWithCells="1">
                  <from>
                    <xdr:col>2</xdr:col>
                    <xdr:colOff>1990725</xdr:colOff>
                    <xdr:row>21</xdr:row>
                    <xdr:rowOff>476250</xdr:rowOff>
                  </from>
                  <to>
                    <xdr:col>3</xdr:col>
                    <xdr:colOff>9525</xdr:colOff>
                    <xdr:row>21</xdr:row>
                    <xdr:rowOff>704850</xdr:rowOff>
                  </to>
                </anchor>
              </controlPr>
            </control>
          </mc:Choice>
        </mc:AlternateContent>
        <mc:AlternateContent xmlns:mc="http://schemas.openxmlformats.org/markup-compatibility/2006">
          <mc:Choice Requires="x14">
            <control shapeId="19465" r:id="rId12" name="Check Box 9">
              <controlPr locked="0" defaultSize="0" autoFill="0" autoLine="0" autoPict="0">
                <anchor moveWithCells="1">
                  <from>
                    <xdr:col>2</xdr:col>
                    <xdr:colOff>2000250</xdr:colOff>
                    <xdr:row>21</xdr:row>
                    <xdr:rowOff>828675</xdr:rowOff>
                  </from>
                  <to>
                    <xdr:col>3</xdr:col>
                    <xdr:colOff>28575</xdr:colOff>
                    <xdr:row>21</xdr:row>
                    <xdr:rowOff>1057275</xdr:rowOff>
                  </to>
                </anchor>
              </controlPr>
            </control>
          </mc:Choice>
        </mc:AlternateContent>
        <mc:AlternateContent xmlns:mc="http://schemas.openxmlformats.org/markup-compatibility/2006">
          <mc:Choice Requires="x14">
            <control shapeId="19466" r:id="rId13" name="Check Box 10">
              <controlPr locked="0" defaultSize="0" autoFill="0" autoLine="0" autoPict="0">
                <anchor moveWithCells="1">
                  <from>
                    <xdr:col>3</xdr:col>
                    <xdr:colOff>1733550</xdr:colOff>
                    <xdr:row>21</xdr:row>
                    <xdr:rowOff>152400</xdr:rowOff>
                  </from>
                  <to>
                    <xdr:col>3</xdr:col>
                    <xdr:colOff>2009775</xdr:colOff>
                    <xdr:row>21</xdr:row>
                    <xdr:rowOff>381000</xdr:rowOff>
                  </to>
                </anchor>
              </controlPr>
            </control>
          </mc:Choice>
        </mc:AlternateContent>
        <mc:AlternateContent xmlns:mc="http://schemas.openxmlformats.org/markup-compatibility/2006">
          <mc:Choice Requires="x14">
            <control shapeId="19467" r:id="rId14" name="Check Box 11">
              <controlPr locked="0" defaultSize="0" autoFill="0" autoLine="0" autoPict="0">
                <anchor moveWithCells="1">
                  <from>
                    <xdr:col>3</xdr:col>
                    <xdr:colOff>1733550</xdr:colOff>
                    <xdr:row>21</xdr:row>
                    <xdr:rowOff>476250</xdr:rowOff>
                  </from>
                  <to>
                    <xdr:col>3</xdr:col>
                    <xdr:colOff>2009775</xdr:colOff>
                    <xdr:row>21</xdr:row>
                    <xdr:rowOff>704850</xdr:rowOff>
                  </to>
                </anchor>
              </controlPr>
            </control>
          </mc:Choice>
        </mc:AlternateContent>
        <mc:AlternateContent xmlns:mc="http://schemas.openxmlformats.org/markup-compatibility/2006">
          <mc:Choice Requires="x14">
            <control shapeId="19468" r:id="rId15" name="Check Box 12">
              <controlPr locked="0" defaultSize="0" autoFill="0" autoLine="0" autoPict="0">
                <anchor moveWithCells="1">
                  <from>
                    <xdr:col>3</xdr:col>
                    <xdr:colOff>1743075</xdr:colOff>
                    <xdr:row>21</xdr:row>
                    <xdr:rowOff>828675</xdr:rowOff>
                  </from>
                  <to>
                    <xdr:col>3</xdr:col>
                    <xdr:colOff>2009775</xdr:colOff>
                    <xdr:row>21</xdr:row>
                    <xdr:rowOff>1057275</xdr:rowOff>
                  </to>
                </anchor>
              </controlPr>
            </control>
          </mc:Choice>
        </mc:AlternateContent>
        <mc:AlternateContent xmlns:mc="http://schemas.openxmlformats.org/markup-compatibility/2006">
          <mc:Choice Requires="x14">
            <control shapeId="19469" r:id="rId16" name="Check Box 13">
              <controlPr locked="0" defaultSize="0" autoFill="0" autoLine="0" autoPict="0">
                <anchor moveWithCells="1">
                  <from>
                    <xdr:col>4</xdr:col>
                    <xdr:colOff>1666875</xdr:colOff>
                    <xdr:row>21</xdr:row>
                    <xdr:rowOff>152400</xdr:rowOff>
                  </from>
                  <to>
                    <xdr:col>4</xdr:col>
                    <xdr:colOff>1962150</xdr:colOff>
                    <xdr:row>21</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8" ma:contentTypeDescription="Crée un document." ma:contentTypeScope="" ma:versionID="28e23cc3a681c515576c43da351f9e13">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d30dcce89bba5ce87255e50c83a74176"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88778c9c-666d-4ff1-a670-db9690eff8b8}" ma:internalName="TaxCatchAll" ma:showField="CatchAllData" ma:web="db7435c9-3aa2-4ddd-a3fd-7413ce4a8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7435c9-3aa2-4ddd-a3fd-7413ce4a853b">
      <UserInfo>
        <DisplayName/>
        <AccountId xsi:nil="true"/>
        <AccountType/>
      </UserInfo>
    </SharedWithUsers>
    <lcf76f155ced4ddcb4097134ff3c332f xmlns="c1a3df3e-33cb-4260-8132-609fc1ecef07">
      <Terms xmlns="http://schemas.microsoft.com/office/infopath/2007/PartnerControls"/>
    </lcf76f155ced4ddcb4097134ff3c332f>
    <TaxCatchAll xmlns="db7435c9-3aa2-4ddd-a3fd-7413ce4a85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55A6E-3CAB-4849-9198-9926D6524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CCA771-3B62-4D08-A76D-B4B3B38B1D86}">
  <ds:schemaRefs>
    <ds:schemaRef ds:uri="http://schemas.microsoft.com/office/2006/metadata/properties"/>
    <ds:schemaRef ds:uri="http://schemas.microsoft.com/office/2006/documentManagement/types"/>
    <ds:schemaRef ds:uri="db7435c9-3aa2-4ddd-a3fd-7413ce4a853b"/>
    <ds:schemaRef ds:uri="http://purl.org/dc/dcmitype/"/>
    <ds:schemaRef ds:uri="http://schemas.microsoft.com/office/infopath/2007/PartnerControls"/>
    <ds:schemaRef ds:uri="http://www.w3.org/XML/1998/namespace"/>
    <ds:schemaRef ds:uri="http://purl.org/dc/elements/1.1/"/>
    <ds:schemaRef ds:uri="http://schemas.openxmlformats.org/package/2006/metadata/core-properties"/>
    <ds:schemaRef ds:uri="c1a3df3e-33cb-4260-8132-609fc1ecef07"/>
    <ds:schemaRef ds:uri="http://purl.org/dc/terms/"/>
  </ds:schemaRefs>
</ds:datastoreItem>
</file>

<file path=customXml/itemProps3.xml><?xml version="1.0" encoding="utf-8"?>
<ds:datastoreItem xmlns:ds="http://schemas.openxmlformats.org/officeDocument/2006/customXml" ds:itemID="{CA00F681-C60F-438A-9012-8F167FB49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51</vt:i4>
      </vt:variant>
    </vt:vector>
  </HeadingPairs>
  <TitlesOfParts>
    <vt:vector size="68" baseType="lpstr">
      <vt:lpstr>Accueil</vt:lpstr>
      <vt:lpstr>Données patrimoniales</vt:lpstr>
      <vt:lpstr>Inventaire Référence</vt:lpstr>
      <vt:lpstr>Inventaire Contrôle</vt:lpstr>
      <vt:lpstr>Potentiel EnR</vt:lpstr>
      <vt:lpstr>Objectifs</vt:lpstr>
      <vt:lpstr>Actions </vt:lpstr>
      <vt:lpstr>POLLEC 22</vt:lpstr>
      <vt:lpstr>Action POLLEC 1</vt:lpstr>
      <vt:lpstr>Hypothèses &amp; Méthodo</vt:lpstr>
      <vt:lpstr>Hypothèses</vt:lpstr>
      <vt:lpstr>Action POLLEC 2</vt:lpstr>
      <vt:lpstr>Action POLLEC 3</vt:lpstr>
      <vt:lpstr>Action POLLEC 4</vt:lpstr>
      <vt:lpstr>Action POLLEC 5</vt:lpstr>
      <vt:lpstr>Action POLLEC 6</vt:lpstr>
      <vt:lpstr>ldv</vt:lpstr>
      <vt:lpstr>ACTIONS</vt:lpstr>
      <vt:lpstr>Adaptation</vt:lpstr>
      <vt:lpstr>Administration_communale</vt:lpstr>
      <vt:lpstr>Atténuation</vt:lpstr>
      <vt:lpstr>ATTENUATION_ADAPT</vt:lpstr>
      <vt:lpstr>Autres_non_énergétiques</vt:lpstr>
      <vt:lpstr>AXES_PRECARITE</vt:lpstr>
      <vt:lpstr>BATIMENTS</vt:lpstr>
      <vt:lpstr>Bâtiments</vt:lpstr>
      <vt:lpstr>BR_ACTIVITE</vt:lpstr>
      <vt:lpstr>BRANCHE_ACTIVITE</vt:lpstr>
      <vt:lpstr>Communes</vt:lpstr>
      <vt:lpstr>Domaine</vt:lpstr>
      <vt:lpstr>Domaines_Admin_communale</vt:lpstr>
      <vt:lpstr>Eclairage_public</vt:lpstr>
      <vt:lpstr>Filières</vt:lpstr>
      <vt:lpstr>IND_QUALI</vt:lpstr>
      <vt:lpstr>INDIC_QUALI</vt:lpstr>
      <vt:lpstr>Industrie</vt:lpstr>
      <vt:lpstr>Logement</vt:lpstr>
      <vt:lpstr>MOYENS</vt:lpstr>
      <vt:lpstr>N_ACTION</vt:lpstr>
      <vt:lpstr>OUI_NON</vt:lpstr>
      <vt:lpstr>Parties_prenantes</vt:lpstr>
      <vt:lpstr>Pourcent</vt:lpstr>
      <vt:lpstr>Production_chaleur_froid</vt:lpstr>
      <vt:lpstr>Production_électricité</vt:lpstr>
      <vt:lpstr>Risques</vt:lpstr>
      <vt:lpstr>Sélection</vt:lpstr>
      <vt:lpstr>Source_de_financement</vt:lpstr>
      <vt:lpstr>STATUT_ACTION</vt:lpstr>
      <vt:lpstr>Tertiaire</vt:lpstr>
      <vt:lpstr>Transport</vt:lpstr>
      <vt:lpstr>Type_bilan</vt:lpstr>
      <vt:lpstr>Type_de_dépense</vt:lpstr>
      <vt:lpstr>Type_objectif</vt:lpstr>
      <vt:lpstr>TYPE_SUBSIDE</vt:lpstr>
      <vt:lpstr>v</vt:lpstr>
      <vt:lpstr>vecteurs</vt:lpstr>
      <vt:lpstr>Véhicules_communaux</vt:lpstr>
      <vt:lpstr>'Action POLLEC 1'!Zone_d_impression</vt:lpstr>
      <vt:lpstr>'Action POLLEC 2'!Zone_d_impression</vt:lpstr>
      <vt:lpstr>'Action POLLEC 3'!Zone_d_impression</vt:lpstr>
      <vt:lpstr>'Action POLLEC 4'!Zone_d_impression</vt:lpstr>
      <vt:lpstr>'Action POLLEC 5'!Zone_d_impression</vt:lpstr>
      <vt:lpstr>'Action POLLEC 6'!Zone_d_impression</vt:lpstr>
      <vt:lpstr>'Actions '!Zone_d_impression</vt:lpstr>
      <vt:lpstr>'Données patrimoniales'!Zone_d_impression</vt:lpstr>
      <vt:lpstr>'Inventaire Contrôle'!Zone_d_impression</vt:lpstr>
      <vt:lpstr>Objectifs!Zone_d_impression</vt:lpstr>
      <vt:lpstr>'Potentiel EnR'!Zone_d_impression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Frederic</dc:creator>
  <cp:lastModifiedBy>S. Piccirilli</cp:lastModifiedBy>
  <cp:lastPrinted>2024-02-07T12:58:40Z</cp:lastPrinted>
  <dcterms:created xsi:type="dcterms:W3CDTF">2013-09-17T14:55:42Z</dcterms:created>
  <dcterms:modified xsi:type="dcterms:W3CDTF">2024-02-07T14:23:52Z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0x010100559A65A2DD5DF44A80A654981849549B</vt:lpwstr>
  </property>
  <property fmtid="{D5CDD505-2E9C-101B-9397-08002B2CF9AE}" pid="3" name="MSIP_Label_97a477d1-147d-4e34-b5e3-7b26d2f44870_Enabled">
    <vt:lpwstr>true</vt:lpwstr>
  </property>
  <property fmtid="{D5CDD505-2E9C-101B-9397-08002B2CF9AE}" pid="4" name="MSIP_Label_97a477d1-147d-4e34-b5e3-7b26d2f44870_SetDate">
    <vt:lpwstr>2022-02-09T12:09:12Z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e489388a-c5c0-45d5-b426-a65b1829217b</vt:lpwstr>
  </property>
  <property fmtid="{D5CDD505-2E9C-101B-9397-08002B2CF9AE}" pid="9" name="MSIP_Label_97a477d1-147d-4e34-b5e3-7b26d2f44870_ContentBits">
    <vt:lpwstr>0</vt:lpwstr>
  </property>
  <property fmtid="{D5CDD505-2E9C-101B-9397-08002B2CF9AE}" pid="10" name="Order">
    <vt:r8>507000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